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'Hoja1'!$A$1:$S$35</definedName>
  </definedNames>
  <calcPr fullCalcOnLoad="1"/>
</workbook>
</file>

<file path=xl/sharedStrings.xml><?xml version="1.0" encoding="utf-8"?>
<sst xmlns="http://schemas.openxmlformats.org/spreadsheetml/2006/main" count="72" uniqueCount="62">
  <si>
    <t>ESTADO Y SITUACIÓN DE LA DEUDA  A L/P  A  31-12-2018</t>
  </si>
  <si>
    <t>ENTIDAD PRESTATARIA</t>
  </si>
  <si>
    <t>DESCRIPCIÓN: FINALIDAD</t>
  </si>
  <si>
    <t>CAPITAL PRESTAMO       IMPORTE CONTRATADO</t>
  </si>
  <si>
    <t>Capital Amortizado                                        a                                      31-12-14</t>
  </si>
  <si>
    <t>Deuda Viva (*)                         A                                                           01-01-15</t>
  </si>
  <si>
    <t>Pte. De Amortizar Según Balance a          01-01-15</t>
  </si>
  <si>
    <t>AMORTIZADO DEL 01-01-15 AL              30-09-15</t>
  </si>
  <si>
    <t>TOTAL AMORTIZADO DEL                                      INICIO       A                                             30-09-15</t>
  </si>
  <si>
    <t>TOTAL CAPITAL AMORTIZADO DEL INICIO A 01-01-18</t>
  </si>
  <si>
    <t>CAPITAL AMORTIZADO  DEL    01-01-18                    AL      31-03-18             (1º TRIMESTRE)</t>
  </si>
  <si>
    <t>CAPITAL AMORTIZADO  DEL    01-04-18             AL 30-06-18      (2º TRIMESTRE)</t>
  </si>
  <si>
    <t>CAPITAL AMORTIZADO  DEL    01-07-18 AL 30-09-18  (3º TRIMESTRE)</t>
  </si>
  <si>
    <t>CAPITAL AMORTIZADO  DEL    01-10-18 AL 31-12-18  (4º TRIMESTRE)</t>
  </si>
  <si>
    <t>CAPITAL AMORTIZADO  DEL    01-07-18             AL 30-09-18                    (3º TRIMESTRE)</t>
  </si>
  <si>
    <t>CAPITAL AMORTIZADO  DEL    01-10-18             AL 31-12-18                    (4º TRIMESTRE)</t>
  </si>
  <si>
    <t>AMORTIZACION EXTRA</t>
  </si>
  <si>
    <t>TOTAL CAPITAL AMORTIZADO  AÑO 2018</t>
  </si>
  <si>
    <t>TOTAL CAPITAL AMORTIZADO  DEL   INICIO AL 31-12-18</t>
  </si>
  <si>
    <t>DEUDA VIVA (*):                      (SEGÚN CAPITAL CONTRATADO)                                      A                                              31-12-2018</t>
  </si>
  <si>
    <t>CAPITAL AMORTIZADO  DEL 01-07-15 AL 30-09-15</t>
  </si>
  <si>
    <t>2004 / 1 / BANKIA</t>
  </si>
  <si>
    <t>PRESTAMO 2004 BANKIA  (INVERSIONES 2004)</t>
  </si>
  <si>
    <t>2005 / 1 / CCM</t>
  </si>
  <si>
    <t>PRESTAMO 2005 CCM   (INVERSIONES 2005)</t>
  </si>
  <si>
    <t>2005 / 1 / COLECT / BANKIA</t>
  </si>
  <si>
    <t xml:space="preserve">PRESTAMO COLECTOR 2005  (INVERSIONES COLECTOR) </t>
  </si>
  <si>
    <t>2006 / 1 / BANKIA</t>
  </si>
  <si>
    <t>PRESTAMO 2006 BANKIA   (INVERSIONES 2006)</t>
  </si>
  <si>
    <t>2007 / 1 / BANKIA</t>
  </si>
  <si>
    <t>PRESTAMO 2007 BANKIA   (INVERSIONES 2007)</t>
  </si>
  <si>
    <t>2008 / 1 / BANKIA</t>
  </si>
  <si>
    <t>PRESTAMO 2008 BANKIA   (INVERSIONES 2008)</t>
  </si>
  <si>
    <t>2009 / 1 / DEXIA</t>
  </si>
  <si>
    <t>PRESTAMO 2009 DEXIA SABADELL (INVERSIONES 2009)</t>
  </si>
  <si>
    <t>2010 / 1 / CCM</t>
  </si>
  <si>
    <t>PRESTAMO 2010 CCM    (INVERSIONES 2010)</t>
  </si>
  <si>
    <t>2014 / 1 / GLOBAL</t>
  </si>
  <si>
    <t>PRESTAMO 2014 GLOBALCAJA  (INVERSIONES 2014)</t>
  </si>
  <si>
    <t>2014 / 1 / GLCAJ1</t>
  </si>
  <si>
    <t>PRESTAMO CAJA RURAL REFINANCIACION RD 4/2012</t>
  </si>
  <si>
    <t>2014 / 1 / CCM</t>
  </si>
  <si>
    <t>PRESTAMO CCM REFINANCIACION RD 4/2012</t>
  </si>
  <si>
    <t>2015 / 1 / GLOBAL</t>
  </si>
  <si>
    <t>PRESTAMO 2015 GLOBALCAJA  (INVERSIONES 2015)</t>
  </si>
  <si>
    <t xml:space="preserve">                                            2016/1/ BANKIA</t>
  </si>
  <si>
    <t xml:space="preserve">PRESTAMO 2016 BANKIA (INVERSIONES 2016) </t>
  </si>
  <si>
    <t xml:space="preserve">                                            2017/1/ BANKIA</t>
  </si>
  <si>
    <t>PRESTAMO 2017 BANKIA (INVERSIONES 2017) ---PRESTAMO FIRMADO EN MARZO DE 2017</t>
  </si>
  <si>
    <t>2018 / 1 / BCCM</t>
  </si>
  <si>
    <t>PRESTAMO 2018 BANCO CASTILLA LA MANCHA (INVERSIONES 2018) FIRMADO EN ABRIL DE 2018</t>
  </si>
  <si>
    <t>TOTALES</t>
  </si>
  <si>
    <t xml:space="preserve">Observaciones.- </t>
  </si>
  <si>
    <t xml:space="preserve">(*) La columna de DEUDA VIVA  refleja la diferencia entre el Capital Contratado - Total Amortizado a la fecha que se indica.  </t>
  </si>
  <si>
    <t xml:space="preserve">     Este dato es el que se remite para el Control de nuestra deuda al Ministerio de Hacienda y Administraciones Públicas cada trimestre.</t>
  </si>
  <si>
    <t>CAPITAL PRESTAMO                                                                                                           IMPORTE CONTRATADO</t>
  </si>
  <si>
    <t>DEUDA VIVA (*):                      (SEGÚN CAPITAL CONTRATADO)                                      A                                             31-12-18</t>
  </si>
  <si>
    <t>BANKINTER</t>
  </si>
  <si>
    <t>EMUSER</t>
  </si>
  <si>
    <t>GLOBALCAJA</t>
  </si>
  <si>
    <t>TOTAL DEUDA A LARGO PLAZO</t>
  </si>
  <si>
    <t>TOTAL DEUDA VIVA (INCLUIDO EMUSER) A 31-12-2018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</si>
</sst>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ck"/>
      <right style="thick"/>
      <top style="thin"/>
      <bottom/>
    </border>
    <border>
      <left style="thick"/>
      <right style="thick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/>
      <top/>
      <bottom style="thick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ck"/>
      <right style="thick"/>
      <top style="thick"/>
      <bottom style="thin"/>
    </border>
    <border>
      <left style="thin"/>
      <right/>
      <top style="thin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medium"/>
      <right/>
      <top/>
      <bottom/>
    </border>
    <border>
      <left/>
      <right style="thick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3" fillId="10" borderId="13" xfId="0" applyNumberFormat="1" applyFont="1" applyFill="1" applyBorder="1" applyAlignment="1">
      <alignment/>
    </xf>
    <xf numFmtId="4" fontId="3" fillId="34" borderId="13" xfId="0" applyNumberFormat="1" applyFont="1" applyFill="1" applyBorder="1" applyAlignment="1">
      <alignment/>
    </xf>
    <xf numFmtId="4" fontId="3" fillId="35" borderId="12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4" fillId="33" borderId="15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vertical="center" wrapText="1"/>
    </xf>
    <xf numFmtId="4" fontId="4" fillId="0" borderId="19" xfId="0" applyNumberFormat="1" applyFont="1" applyFill="1" applyBorder="1" applyAlignment="1">
      <alignment/>
    </xf>
    <xf numFmtId="4" fontId="4" fillId="33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4" fontId="4" fillId="33" borderId="20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 vertical="center"/>
    </xf>
    <xf numFmtId="4" fontId="3" fillId="35" borderId="21" xfId="0" applyNumberFormat="1" applyFont="1" applyFill="1" applyBorder="1" applyAlignment="1">
      <alignment vertical="center" wrapText="1"/>
    </xf>
    <xf numFmtId="4" fontId="3" fillId="10" borderId="21" xfId="0" applyNumberFormat="1" applyFont="1" applyFill="1" applyBorder="1" applyAlignment="1">
      <alignment vertical="center"/>
    </xf>
    <xf numFmtId="4" fontId="3" fillId="34" borderId="21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38" fillId="0" borderId="22" xfId="0" applyFont="1" applyBorder="1" applyAlignment="1">
      <alignment/>
    </xf>
    <xf numFmtId="0" fontId="38" fillId="0" borderId="23" xfId="0" applyFont="1" applyBorder="1" applyAlignment="1">
      <alignment/>
    </xf>
    <xf numFmtId="49" fontId="4" fillId="0" borderId="24" xfId="0" applyNumberFormat="1" applyFont="1" applyFill="1" applyBorder="1" applyAlignment="1">
      <alignment/>
    </xf>
    <xf numFmtId="49" fontId="4" fillId="0" borderId="25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0" fontId="38" fillId="0" borderId="27" xfId="0" applyFont="1" applyBorder="1" applyAlignment="1">
      <alignment/>
    </xf>
    <xf numFmtId="4" fontId="3" fillId="35" borderId="28" xfId="0" applyNumberFormat="1" applyFont="1" applyFill="1" applyBorder="1" applyAlignment="1">
      <alignment/>
    </xf>
    <xf numFmtId="49" fontId="4" fillId="0" borderId="29" xfId="0" applyNumberFormat="1" applyFont="1" applyFill="1" applyBorder="1" applyAlignment="1">
      <alignment/>
    </xf>
    <xf numFmtId="4" fontId="4" fillId="0" borderId="30" xfId="0" applyNumberFormat="1" applyFont="1" applyFill="1" applyBorder="1" applyAlignment="1">
      <alignment/>
    </xf>
    <xf numFmtId="0" fontId="38" fillId="0" borderId="31" xfId="0" applyFont="1" applyBorder="1" applyAlignment="1">
      <alignment/>
    </xf>
    <xf numFmtId="4" fontId="3" fillId="35" borderId="32" xfId="0" applyNumberFormat="1" applyFont="1" applyFill="1" applyBorder="1" applyAlignment="1">
      <alignment/>
    </xf>
    <xf numFmtId="4" fontId="3" fillId="35" borderId="21" xfId="0" applyNumberFormat="1" applyFont="1" applyFill="1" applyBorder="1" applyAlignment="1">
      <alignment horizontal="center" vertical="center"/>
    </xf>
    <xf numFmtId="4" fontId="3" fillId="35" borderId="21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vertical="center"/>
    </xf>
    <xf numFmtId="49" fontId="4" fillId="0" borderId="11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wrapText="1"/>
    </xf>
    <xf numFmtId="49" fontId="4" fillId="0" borderId="20" xfId="0" applyNumberFormat="1" applyFont="1" applyFill="1" applyBorder="1" applyAlignment="1">
      <alignment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4" fontId="3" fillId="0" borderId="36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center" vertical="center" wrapText="1"/>
    </xf>
    <xf numFmtId="4" fontId="3" fillId="33" borderId="36" xfId="0" applyNumberFormat="1" applyFont="1" applyFill="1" applyBorder="1" applyAlignment="1">
      <alignment horizontal="center" vertical="center" wrapText="1"/>
    </xf>
    <xf numFmtId="4" fontId="3" fillId="33" borderId="37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10" borderId="36" xfId="0" applyFont="1" applyFill="1" applyBorder="1" applyAlignment="1">
      <alignment horizontal="center" vertical="center" wrapText="1"/>
    </xf>
    <xf numFmtId="0" fontId="3" fillId="10" borderId="37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35"/>
  <sheetViews>
    <sheetView tabSelected="1" zoomScalePageLayoutView="0" workbookViewId="0" topLeftCell="A10">
      <selection activeCell="V9" sqref="V9"/>
    </sheetView>
  </sheetViews>
  <sheetFormatPr defaultColWidth="11.421875" defaultRowHeight="15"/>
  <cols>
    <col min="1" max="1" width="10.7109375" style="1" customWidth="1"/>
    <col min="2" max="2" width="16.00390625" style="1" customWidth="1"/>
    <col min="3" max="3" width="10.8515625" style="2" customWidth="1"/>
    <col min="4" max="4" width="14.00390625" style="2" hidden="1" customWidth="1"/>
    <col min="5" max="5" width="15.57421875" style="1" hidden="1" customWidth="1"/>
    <col min="6" max="6" width="16.7109375" style="1" hidden="1" customWidth="1"/>
    <col min="7" max="8" width="14.7109375" style="1" hidden="1" customWidth="1"/>
    <col min="9" max="9" width="13.28125" style="1" customWidth="1"/>
    <col min="10" max="10" width="11.8515625" style="1" customWidth="1"/>
    <col min="11" max="11" width="12.140625" style="1" customWidth="1"/>
    <col min="12" max="13" width="14.57421875" style="1" hidden="1" customWidth="1"/>
    <col min="14" max="14" width="12.8515625" style="1" customWidth="1"/>
    <col min="15" max="15" width="12.140625" style="1" customWidth="1"/>
    <col min="16" max="16" width="12.28125" style="1" customWidth="1"/>
    <col min="17" max="18" width="11.00390625" style="1" customWidth="1"/>
    <col min="19" max="19" width="11.8515625" style="1" customWidth="1"/>
    <col min="20" max="249" width="11.421875" style="1" customWidth="1"/>
    <col min="250" max="250" width="17.7109375" style="1" customWidth="1"/>
    <col min="251" max="251" width="38.8515625" style="1" customWidth="1"/>
    <col min="252" max="252" width="14.28125" style="1" customWidth="1"/>
    <col min="253" max="16384" width="0" style="1" hidden="1" customWidth="1"/>
  </cols>
  <sheetData>
    <row r="1" spans="1:19" ht="22.5" customHeight="1" thickBot="1" thickTop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7"/>
    </row>
    <row r="2" spans="1:19" ht="22.5" customHeight="1" thickTop="1">
      <c r="A2" s="58" t="s">
        <v>1</v>
      </c>
      <c r="B2" s="58" t="s">
        <v>2</v>
      </c>
      <c r="C2" s="58" t="s">
        <v>3</v>
      </c>
      <c r="D2" s="58" t="s">
        <v>4</v>
      </c>
      <c r="E2" s="60" t="s">
        <v>5</v>
      </c>
      <c r="F2" s="58" t="s">
        <v>6</v>
      </c>
      <c r="G2" s="62" t="s">
        <v>7</v>
      </c>
      <c r="H2" s="62" t="s">
        <v>8</v>
      </c>
      <c r="I2" s="62" t="s">
        <v>9</v>
      </c>
      <c r="J2" s="62" t="s">
        <v>10</v>
      </c>
      <c r="K2" s="62" t="s">
        <v>11</v>
      </c>
      <c r="L2" s="62" t="s">
        <v>12</v>
      </c>
      <c r="M2" s="62" t="s">
        <v>13</v>
      </c>
      <c r="N2" s="62" t="s">
        <v>14</v>
      </c>
      <c r="O2" s="62" t="s">
        <v>15</v>
      </c>
      <c r="P2" s="62" t="s">
        <v>16</v>
      </c>
      <c r="Q2" s="68" t="s">
        <v>17</v>
      </c>
      <c r="R2" s="70" t="s">
        <v>18</v>
      </c>
      <c r="S2" s="64" t="s">
        <v>19</v>
      </c>
    </row>
    <row r="3" spans="1:19" ht="43.5" customHeight="1" thickBot="1">
      <c r="A3" s="59"/>
      <c r="B3" s="59"/>
      <c r="C3" s="59"/>
      <c r="D3" s="59"/>
      <c r="E3" s="61"/>
      <c r="F3" s="59"/>
      <c r="G3" s="63"/>
      <c r="H3" s="63"/>
      <c r="I3" s="66"/>
      <c r="J3" s="66" t="s">
        <v>20</v>
      </c>
      <c r="K3" s="66" t="s">
        <v>20</v>
      </c>
      <c r="L3" s="66" t="s">
        <v>20</v>
      </c>
      <c r="M3" s="66" t="s">
        <v>20</v>
      </c>
      <c r="N3" s="66" t="s">
        <v>20</v>
      </c>
      <c r="O3" s="66" t="s">
        <v>20</v>
      </c>
      <c r="P3" s="66"/>
      <c r="Q3" s="69" t="s">
        <v>20</v>
      </c>
      <c r="R3" s="71" t="s">
        <v>20</v>
      </c>
      <c r="S3" s="65"/>
    </row>
    <row r="4" spans="1:19" ht="24.75" customHeight="1" thickTop="1">
      <c r="A4" s="52" t="s">
        <v>21</v>
      </c>
      <c r="B4" s="52" t="s">
        <v>22</v>
      </c>
      <c r="C4" s="7">
        <v>2808978</v>
      </c>
      <c r="D4" s="7">
        <v>1921516.95</v>
      </c>
      <c r="E4" s="8">
        <v>887461.05</v>
      </c>
      <c r="F4" s="7">
        <v>887461.05</v>
      </c>
      <c r="G4" s="9">
        <v>63363.1</v>
      </c>
      <c r="H4" s="10">
        <v>2111356.19</v>
      </c>
      <c r="I4" s="11">
        <v>2682125.04</v>
      </c>
      <c r="J4" s="11">
        <v>63426.51</v>
      </c>
      <c r="K4" s="11">
        <v>63426.45</v>
      </c>
      <c r="L4" s="9"/>
      <c r="M4" s="11"/>
      <c r="N4" s="11">
        <v>0</v>
      </c>
      <c r="O4" s="11">
        <v>0</v>
      </c>
      <c r="P4" s="11"/>
      <c r="Q4" s="12">
        <f>J4+K4+N4+O4+P4</f>
        <v>126852.95999999999</v>
      </c>
      <c r="R4" s="13">
        <f>I4+Q4</f>
        <v>2808978</v>
      </c>
      <c r="S4" s="14">
        <f>C4-R4</f>
        <v>0</v>
      </c>
    </row>
    <row r="5" spans="1:19" ht="24.75" customHeight="1">
      <c r="A5" s="52" t="s">
        <v>23</v>
      </c>
      <c r="B5" s="52" t="s">
        <v>24</v>
      </c>
      <c r="C5" s="7">
        <v>4724998</v>
      </c>
      <c r="D5" s="7">
        <v>2778300.23</v>
      </c>
      <c r="E5" s="8">
        <v>1946697.77</v>
      </c>
      <c r="F5" s="7">
        <v>1784543.0899999999</v>
      </c>
      <c r="G5" s="15">
        <v>104973.12</v>
      </c>
      <c r="H5" s="11">
        <v>3093219.59</v>
      </c>
      <c r="I5" s="10">
        <v>4057007.79</v>
      </c>
      <c r="J5" s="10">
        <v>109545.08</v>
      </c>
      <c r="K5" s="10">
        <v>109545.08</v>
      </c>
      <c r="L5" s="15"/>
      <c r="M5" s="10"/>
      <c r="N5" s="10">
        <v>109545.08</v>
      </c>
      <c r="O5" s="11"/>
      <c r="P5" s="11">
        <v>328635.23</v>
      </c>
      <c r="Q5" s="12">
        <f aca="true" t="shared" si="0" ref="Q5:Q18">J5+K5+N5+O5+P5</f>
        <v>657270.47</v>
      </c>
      <c r="R5" s="13">
        <f aca="true" t="shared" si="1" ref="R5:R18">I5+Q5</f>
        <v>4714278.26</v>
      </c>
      <c r="S5" s="14">
        <f>C5-R5-10719.74</f>
        <v>2.2373569663614035E-10</v>
      </c>
    </row>
    <row r="6" spans="1:19" ht="24.75" customHeight="1">
      <c r="A6" s="52" t="s">
        <v>25</v>
      </c>
      <c r="B6" s="52" t="s">
        <v>26</v>
      </c>
      <c r="C6" s="7">
        <v>2000000</v>
      </c>
      <c r="D6" s="7">
        <v>1200004.64</v>
      </c>
      <c r="E6" s="8">
        <v>799995.3600000001</v>
      </c>
      <c r="F6" s="7">
        <v>799995.3600000001</v>
      </c>
      <c r="G6" s="15">
        <v>44416.94</v>
      </c>
      <c r="H6" s="10">
        <v>1333079.07</v>
      </c>
      <c r="I6" s="10">
        <v>1733215.01</v>
      </c>
      <c r="J6" s="10">
        <v>44464.18</v>
      </c>
      <c r="K6" s="10">
        <v>44464.18</v>
      </c>
      <c r="L6" s="15"/>
      <c r="M6" s="10"/>
      <c r="N6" s="10">
        <v>44464.18</v>
      </c>
      <c r="O6" s="11">
        <v>44464.18</v>
      </c>
      <c r="P6" s="11">
        <v>88928.27</v>
      </c>
      <c r="Q6" s="12">
        <f t="shared" si="0"/>
        <v>266784.99</v>
      </c>
      <c r="R6" s="13">
        <f t="shared" si="1"/>
        <v>2000000</v>
      </c>
      <c r="S6" s="14">
        <f>C6-R6</f>
        <v>0</v>
      </c>
    </row>
    <row r="7" spans="1:19" ht="24.75" customHeight="1">
      <c r="A7" s="52" t="s">
        <v>27</v>
      </c>
      <c r="B7" s="52" t="s">
        <v>28</v>
      </c>
      <c r="C7" s="7">
        <v>3216000</v>
      </c>
      <c r="D7" s="7">
        <v>1676527.56</v>
      </c>
      <c r="E7" s="8">
        <v>1539472.44</v>
      </c>
      <c r="F7" s="7">
        <v>1539472.44</v>
      </c>
      <c r="G7" s="9">
        <v>69884.17</v>
      </c>
      <c r="H7" s="11">
        <v>1885874.53</v>
      </c>
      <c r="I7" s="11">
        <v>2515872.78</v>
      </c>
      <c r="J7" s="11">
        <v>70012.73</v>
      </c>
      <c r="K7" s="11">
        <v>70012.73</v>
      </c>
      <c r="L7" s="9"/>
      <c r="M7" s="11"/>
      <c r="N7" s="11">
        <v>70012.73</v>
      </c>
      <c r="O7" s="11">
        <v>70012.73</v>
      </c>
      <c r="P7" s="11">
        <v>420076.3</v>
      </c>
      <c r="Q7" s="12">
        <f t="shared" si="0"/>
        <v>700127.22</v>
      </c>
      <c r="R7" s="13">
        <f t="shared" si="1"/>
        <v>3216000</v>
      </c>
      <c r="S7" s="14">
        <f>C7-R7</f>
        <v>0</v>
      </c>
    </row>
    <row r="8" spans="1:19" ht="24.75" customHeight="1">
      <c r="A8" s="52" t="s">
        <v>29</v>
      </c>
      <c r="B8" s="52" t="s">
        <v>30</v>
      </c>
      <c r="C8" s="7">
        <v>3675737</v>
      </c>
      <c r="D8" s="7">
        <v>1705823.4</v>
      </c>
      <c r="E8" s="8">
        <v>1969913.6</v>
      </c>
      <c r="F8" s="7">
        <v>1896176.1</v>
      </c>
      <c r="G8" s="15">
        <v>78576.01</v>
      </c>
      <c r="H8" s="10">
        <v>1941088.51</v>
      </c>
      <c r="I8" s="10">
        <v>2650666.1999999997</v>
      </c>
      <c r="J8" s="10">
        <v>78851.6</v>
      </c>
      <c r="K8" s="10">
        <v>78851.6</v>
      </c>
      <c r="L8" s="15"/>
      <c r="M8" s="10"/>
      <c r="N8" s="10">
        <v>78851.6</v>
      </c>
      <c r="O8" s="11">
        <v>78851.6</v>
      </c>
      <c r="P8" s="11">
        <v>709664.4</v>
      </c>
      <c r="Q8" s="12">
        <f t="shared" si="0"/>
        <v>1025070.8</v>
      </c>
      <c r="R8" s="13">
        <f t="shared" si="1"/>
        <v>3675737</v>
      </c>
      <c r="S8" s="14">
        <f>C8-R8</f>
        <v>0</v>
      </c>
    </row>
    <row r="9" spans="1:19" ht="24.75" customHeight="1">
      <c r="A9" s="52" t="s">
        <v>31</v>
      </c>
      <c r="B9" s="52" t="s">
        <v>32</v>
      </c>
      <c r="C9" s="7">
        <v>3525664</v>
      </c>
      <c r="D9" s="7">
        <v>1283968.92</v>
      </c>
      <c r="E9" s="8">
        <v>2241695.08</v>
      </c>
      <c r="F9" s="7">
        <v>2152860.61</v>
      </c>
      <c r="G9" s="15">
        <v>74435.7</v>
      </c>
      <c r="H9" s="11">
        <v>1506729.5</v>
      </c>
      <c r="I9" s="10">
        <v>2179522.5500000003</v>
      </c>
      <c r="J9" s="10">
        <v>74785.61</v>
      </c>
      <c r="K9" s="10">
        <v>74785.61</v>
      </c>
      <c r="L9" s="15"/>
      <c r="M9" s="10"/>
      <c r="N9" s="10">
        <v>74785.61</v>
      </c>
      <c r="O9" s="11">
        <v>74785.61</v>
      </c>
      <c r="P9" s="11">
        <v>1046998.39</v>
      </c>
      <c r="Q9" s="12">
        <f t="shared" si="0"/>
        <v>1346140.83</v>
      </c>
      <c r="R9" s="13">
        <f t="shared" si="1"/>
        <v>3525663.3800000004</v>
      </c>
      <c r="S9" s="14">
        <f>C9-R9-0.62</f>
        <v>-3.5390257391298974E-10</v>
      </c>
    </row>
    <row r="10" spans="1:19" ht="24.75" customHeight="1">
      <c r="A10" s="52" t="s">
        <v>33</v>
      </c>
      <c r="B10" s="52" t="s">
        <v>34</v>
      </c>
      <c r="C10" s="7">
        <v>2893664</v>
      </c>
      <c r="D10" s="7">
        <v>783700.71</v>
      </c>
      <c r="E10" s="8">
        <v>2109963.29</v>
      </c>
      <c r="F10" s="7">
        <v>2083567.98</v>
      </c>
      <c r="G10" s="9">
        <v>60284.67</v>
      </c>
      <c r="H10" s="10">
        <v>964554.72</v>
      </c>
      <c r="I10" s="11">
        <v>1507116.75</v>
      </c>
      <c r="J10" s="11">
        <v>60284.67</v>
      </c>
      <c r="K10" s="11">
        <v>60284.67</v>
      </c>
      <c r="L10" s="9"/>
      <c r="M10" s="11"/>
      <c r="N10" s="11">
        <v>60284.67</v>
      </c>
      <c r="O10" s="11">
        <v>60284.67</v>
      </c>
      <c r="P10" s="11">
        <v>1145408.57</v>
      </c>
      <c r="Q10" s="12">
        <f t="shared" si="0"/>
        <v>1386547.25</v>
      </c>
      <c r="R10" s="13">
        <f t="shared" si="1"/>
        <v>2893664</v>
      </c>
      <c r="S10" s="14">
        <f aca="true" t="shared" si="2" ref="S10:S18">C10-R10</f>
        <v>0</v>
      </c>
    </row>
    <row r="11" spans="1:229" ht="24.75" customHeight="1">
      <c r="A11" s="52" t="s">
        <v>35</v>
      </c>
      <c r="B11" s="52" t="s">
        <v>36</v>
      </c>
      <c r="C11" s="7">
        <v>3167264</v>
      </c>
      <c r="D11" s="7">
        <v>218956.21</v>
      </c>
      <c r="E11" s="8">
        <v>2948307.79</v>
      </c>
      <c r="F11" s="7">
        <v>1042132.3199999998</v>
      </c>
      <c r="G11" s="15">
        <v>26409.6</v>
      </c>
      <c r="H11" s="11">
        <v>297033.61</v>
      </c>
      <c r="I11" s="10">
        <v>572688.7601000001</v>
      </c>
      <c r="J11" s="10">
        <v>34215.82</v>
      </c>
      <c r="K11" s="10">
        <v>37904.89</v>
      </c>
      <c r="L11" s="15"/>
      <c r="M11" s="10"/>
      <c r="N11" s="10">
        <v>50880.89</v>
      </c>
      <c r="O11" s="11">
        <v>51083.16</v>
      </c>
      <c r="P11" s="11">
        <v>213464.96</v>
      </c>
      <c r="Q11" s="12">
        <f t="shared" si="0"/>
        <v>387549.72</v>
      </c>
      <c r="R11" s="13">
        <f t="shared" si="1"/>
        <v>960238.4801</v>
      </c>
      <c r="S11" s="14">
        <f t="shared" si="2"/>
        <v>2207025.5198999997</v>
      </c>
      <c r="T11" s="2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</row>
    <row r="12" spans="1:229" s="3" customFormat="1" ht="24.75" customHeight="1">
      <c r="A12" s="52" t="s">
        <v>37</v>
      </c>
      <c r="B12" s="52" t="s">
        <v>38</v>
      </c>
      <c r="C12" s="7">
        <v>1182428</v>
      </c>
      <c r="D12" s="7">
        <v>0</v>
      </c>
      <c r="E12" s="8">
        <v>1182428</v>
      </c>
      <c r="F12" s="7">
        <v>0</v>
      </c>
      <c r="G12" s="15">
        <v>0</v>
      </c>
      <c r="H12" s="10">
        <v>0</v>
      </c>
      <c r="I12" s="10">
        <v>97230.39</v>
      </c>
      <c r="J12" s="10">
        <v>24598.42</v>
      </c>
      <c r="K12" s="10">
        <v>24710.91</v>
      </c>
      <c r="L12" s="15"/>
      <c r="M12" s="10"/>
      <c r="N12" s="10">
        <v>25594.48</v>
      </c>
      <c r="O12" s="11">
        <v>25706.38</v>
      </c>
      <c r="P12" s="11"/>
      <c r="Q12" s="12">
        <f t="shared" si="0"/>
        <v>100610.19</v>
      </c>
      <c r="R12" s="13">
        <f t="shared" si="1"/>
        <v>197840.58000000002</v>
      </c>
      <c r="S12" s="14">
        <f t="shared" si="2"/>
        <v>984587.4199999999</v>
      </c>
      <c r="T12" s="2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</row>
    <row r="13" spans="1:20" ht="24.75" customHeight="1">
      <c r="A13" s="53" t="s">
        <v>39</v>
      </c>
      <c r="B13" s="53" t="s">
        <v>40</v>
      </c>
      <c r="C13" s="16">
        <v>5652957.73</v>
      </c>
      <c r="D13" s="16">
        <v>0</v>
      </c>
      <c r="E13" s="17">
        <v>5652957.73</v>
      </c>
      <c r="F13" s="16">
        <v>5652957.73</v>
      </c>
      <c r="G13" s="18">
        <v>201891.35</v>
      </c>
      <c r="H13" s="18">
        <v>201891.35</v>
      </c>
      <c r="I13" s="19">
        <v>5043196.16</v>
      </c>
      <c r="J13" s="19">
        <v>33962.08</v>
      </c>
      <c r="K13" s="19">
        <v>575799.4899999999</v>
      </c>
      <c r="L13" s="9"/>
      <c r="M13" s="11"/>
      <c r="N13" s="19">
        <v>0</v>
      </c>
      <c r="O13" s="11"/>
      <c r="P13" s="11"/>
      <c r="Q13" s="12">
        <f t="shared" si="0"/>
        <v>609761.5699999998</v>
      </c>
      <c r="R13" s="13">
        <f t="shared" si="1"/>
        <v>5652957.73</v>
      </c>
      <c r="S13" s="14">
        <f t="shared" si="2"/>
        <v>0</v>
      </c>
      <c r="T13" s="2"/>
    </row>
    <row r="14" spans="1:20" ht="24.75" customHeight="1">
      <c r="A14" s="52" t="s">
        <v>41</v>
      </c>
      <c r="B14" s="52" t="s">
        <v>42</v>
      </c>
      <c r="C14" s="7">
        <v>5652957.73</v>
      </c>
      <c r="D14" s="7">
        <v>0</v>
      </c>
      <c r="E14" s="8">
        <v>5652957.73</v>
      </c>
      <c r="F14" s="7">
        <v>5652957.73</v>
      </c>
      <c r="G14" s="10">
        <v>201891.34</v>
      </c>
      <c r="H14" s="10">
        <v>201891.34</v>
      </c>
      <c r="I14" s="10">
        <v>5043196.21</v>
      </c>
      <c r="J14" s="10">
        <v>33875.64</v>
      </c>
      <c r="K14" s="10">
        <v>575885.88</v>
      </c>
      <c r="L14" s="15"/>
      <c r="M14" s="10"/>
      <c r="N14" s="10">
        <v>0</v>
      </c>
      <c r="O14" s="11"/>
      <c r="P14" s="11"/>
      <c r="Q14" s="12">
        <f t="shared" si="0"/>
        <v>609761.52</v>
      </c>
      <c r="R14" s="13">
        <f t="shared" si="1"/>
        <v>5652957.73</v>
      </c>
      <c r="S14" s="14">
        <f t="shared" si="2"/>
        <v>0</v>
      </c>
      <c r="T14" s="2"/>
    </row>
    <row r="15" spans="1:20" ht="24.75" customHeight="1">
      <c r="A15" s="52" t="s">
        <v>43</v>
      </c>
      <c r="B15" s="52" t="s">
        <v>44</v>
      </c>
      <c r="C15" s="7">
        <v>1010629</v>
      </c>
      <c r="D15" s="20">
        <v>0</v>
      </c>
      <c r="E15" s="21">
        <v>0</v>
      </c>
      <c r="F15" s="20">
        <v>0</v>
      </c>
      <c r="G15" s="22">
        <v>0</v>
      </c>
      <c r="H15" s="19">
        <v>0</v>
      </c>
      <c r="I15" s="10">
        <v>15627.75</v>
      </c>
      <c r="J15" s="18">
        <v>6720.93</v>
      </c>
      <c r="K15" s="10">
        <v>6725.87</v>
      </c>
      <c r="L15" s="9"/>
      <c r="M15" s="11"/>
      <c r="N15" s="10">
        <v>15172.69</v>
      </c>
      <c r="O15" s="11">
        <v>18988.83</v>
      </c>
      <c r="P15" s="11"/>
      <c r="Q15" s="12">
        <f t="shared" si="0"/>
        <v>47608.32</v>
      </c>
      <c r="R15" s="13">
        <f t="shared" si="1"/>
        <v>63236.07</v>
      </c>
      <c r="S15" s="14">
        <f t="shared" si="2"/>
        <v>947392.93</v>
      </c>
      <c r="T15" s="2"/>
    </row>
    <row r="16" spans="1:20" ht="24.75" customHeight="1">
      <c r="A16" s="23" t="s">
        <v>45</v>
      </c>
      <c r="B16" s="24" t="s">
        <v>46</v>
      </c>
      <c r="C16" s="25">
        <v>2009500</v>
      </c>
      <c r="D16" s="25"/>
      <c r="E16" s="26"/>
      <c r="F16" s="25"/>
      <c r="G16" s="27"/>
      <c r="H16" s="18"/>
      <c r="I16" s="18">
        <v>0</v>
      </c>
      <c r="J16" s="18">
        <v>0</v>
      </c>
      <c r="K16" s="18">
        <v>61780.420000000006</v>
      </c>
      <c r="L16" s="15"/>
      <c r="M16" s="10"/>
      <c r="N16" s="18">
        <f>20607.89+20615.1+20622.32</f>
        <v>61845.31</v>
      </c>
      <c r="O16" s="11">
        <f>20629.53+20636.75+20643.98</f>
        <v>61910.259999999995</v>
      </c>
      <c r="P16" s="11"/>
      <c r="Q16" s="12">
        <f t="shared" si="0"/>
        <v>185535.99</v>
      </c>
      <c r="R16" s="13">
        <f t="shared" si="1"/>
        <v>185535.99</v>
      </c>
      <c r="S16" s="14">
        <f t="shared" si="2"/>
        <v>1823964.01</v>
      </c>
      <c r="T16" s="2"/>
    </row>
    <row r="17" spans="1:20" ht="24.75" customHeight="1">
      <c r="A17" s="23" t="s">
        <v>47</v>
      </c>
      <c r="B17" s="24" t="s">
        <v>48</v>
      </c>
      <c r="C17" s="25">
        <v>2109713</v>
      </c>
      <c r="D17" s="25"/>
      <c r="E17" s="26"/>
      <c r="F17" s="25"/>
      <c r="G17" s="27"/>
      <c r="H17" s="18"/>
      <c r="I17" s="18">
        <v>0</v>
      </c>
      <c r="J17" s="18">
        <v>0</v>
      </c>
      <c r="K17" s="18">
        <v>0</v>
      </c>
      <c r="L17" s="27"/>
      <c r="M17" s="18"/>
      <c r="N17" s="18"/>
      <c r="O17" s="11"/>
      <c r="P17" s="11"/>
      <c r="Q17" s="12">
        <f t="shared" si="0"/>
        <v>0</v>
      </c>
      <c r="R17" s="13">
        <f t="shared" si="1"/>
        <v>0</v>
      </c>
      <c r="S17" s="14">
        <f t="shared" si="2"/>
        <v>2109713</v>
      </c>
      <c r="T17" s="2"/>
    </row>
    <row r="18" spans="1:20" ht="24.75" customHeight="1" thickBot="1">
      <c r="A18" s="54" t="s">
        <v>49</v>
      </c>
      <c r="B18" s="24" t="s">
        <v>50</v>
      </c>
      <c r="C18" s="28">
        <v>1057672</v>
      </c>
      <c r="D18" s="28"/>
      <c r="E18" s="29"/>
      <c r="F18" s="28"/>
      <c r="G18" s="30"/>
      <c r="H18" s="30"/>
      <c r="I18" s="30">
        <v>0</v>
      </c>
      <c r="J18" s="30">
        <v>0</v>
      </c>
      <c r="K18" s="30">
        <v>0</v>
      </c>
      <c r="L18" s="30"/>
      <c r="M18" s="30"/>
      <c r="N18" s="30">
        <v>0</v>
      </c>
      <c r="O18" s="11">
        <v>0</v>
      </c>
      <c r="P18" s="11"/>
      <c r="Q18" s="12">
        <f t="shared" si="0"/>
        <v>0</v>
      </c>
      <c r="R18" s="13">
        <f t="shared" si="1"/>
        <v>0</v>
      </c>
      <c r="S18" s="14">
        <f t="shared" si="2"/>
        <v>1057672</v>
      </c>
      <c r="T18" s="2"/>
    </row>
    <row r="19" spans="1:19" s="4" customFormat="1" ht="20.25" customHeight="1" thickBot="1" thickTop="1">
      <c r="A19" s="67" t="s">
        <v>51</v>
      </c>
      <c r="B19" s="67"/>
      <c r="C19" s="31">
        <f>SUM(C4:C18)</f>
        <v>44688162.46</v>
      </c>
      <c r="D19" s="31">
        <f aca="true" t="shared" si="3" ref="D19:M19">SUM(D4:D17)</f>
        <v>11568798.620000001</v>
      </c>
      <c r="E19" s="31">
        <f t="shared" si="3"/>
        <v>26931849.84</v>
      </c>
      <c r="F19" s="31">
        <f t="shared" si="3"/>
        <v>23492124.41</v>
      </c>
      <c r="G19" s="31">
        <f t="shared" si="3"/>
        <v>926126</v>
      </c>
      <c r="H19" s="31">
        <f t="shared" si="3"/>
        <v>13536718.409999998</v>
      </c>
      <c r="I19" s="32">
        <f>SUM(I4:I18)</f>
        <v>28097465.3901</v>
      </c>
      <c r="J19" s="32">
        <f>SUM(J4:J18)</f>
        <v>634743.27</v>
      </c>
      <c r="K19" s="32">
        <f>SUM(K4:K18)</f>
        <v>1784177.7799999998</v>
      </c>
      <c r="L19" s="32">
        <f t="shared" si="3"/>
        <v>0</v>
      </c>
      <c r="M19" s="32">
        <f t="shared" si="3"/>
        <v>0</v>
      </c>
      <c r="N19" s="32">
        <f>SUM(N4:N18)</f>
        <v>591437.24</v>
      </c>
      <c r="O19" s="32">
        <f>SUM(O4:O18)</f>
        <v>486087.42</v>
      </c>
      <c r="P19" s="32">
        <f>SUM(P4:P18)</f>
        <v>3953176.12</v>
      </c>
      <c r="Q19" s="33">
        <f>SUM(Q4:Q18)</f>
        <v>7449621.83</v>
      </c>
      <c r="R19" s="34">
        <f>SUM(R4:R18)</f>
        <v>35547087.2201</v>
      </c>
      <c r="S19" s="32">
        <f>SUM(S4:S18)</f>
        <v>9130354.879900001</v>
      </c>
    </row>
    <row r="20" spans="1:19" ht="13.5" customHeight="1" thickTop="1">
      <c r="A20" s="35" t="s">
        <v>52</v>
      </c>
      <c r="B20" s="36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6.5" customHeight="1">
      <c r="A21" s="35" t="s">
        <v>53</v>
      </c>
      <c r="B21" s="35"/>
      <c r="C21" s="37"/>
      <c r="D21" s="37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7"/>
      <c r="R21" s="37"/>
      <c r="S21" s="35"/>
    </row>
    <row r="22" spans="1:19" ht="11.25">
      <c r="A22" s="35" t="s">
        <v>54</v>
      </c>
      <c r="B22" s="35"/>
      <c r="C22" s="37"/>
      <c r="D22" s="37"/>
      <c r="E22" s="35"/>
      <c r="F22" s="35"/>
      <c r="G22" s="35"/>
      <c r="H22" s="35"/>
      <c r="I22" s="35"/>
      <c r="J22" s="35"/>
      <c r="K22" s="37"/>
      <c r="L22" s="35"/>
      <c r="M22" s="35"/>
      <c r="N22" s="35"/>
      <c r="O22" s="35"/>
      <c r="P22" s="35"/>
      <c r="Q22" s="35"/>
      <c r="R22" s="35"/>
      <c r="S22" s="35"/>
    </row>
    <row r="23" spans="1:19" ht="9" customHeight="1">
      <c r="A23" s="35"/>
      <c r="B23" s="35"/>
      <c r="C23" s="37"/>
      <c r="D23" s="37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4" spans="1:19" ht="11.25">
      <c r="A24" s="35"/>
      <c r="B24" s="35"/>
      <c r="C24" s="37"/>
      <c r="D24" s="37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spans="1:19" ht="11.25">
      <c r="A25" s="35"/>
      <c r="B25" s="35"/>
      <c r="C25" s="37"/>
      <c r="D25" s="37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spans="1:19" ht="12" thickBot="1">
      <c r="A26" s="35"/>
      <c r="B26" s="35"/>
      <c r="C26" s="37"/>
      <c r="D26" s="37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</row>
    <row r="27" spans="1:19" ht="22.5" customHeight="1" thickTop="1">
      <c r="A27" s="58" t="s">
        <v>1</v>
      </c>
      <c r="B27" s="58" t="s">
        <v>2</v>
      </c>
      <c r="C27" s="58" t="s">
        <v>55</v>
      </c>
      <c r="D27" s="38"/>
      <c r="E27" s="38"/>
      <c r="F27" s="38"/>
      <c r="G27" s="38"/>
      <c r="H27" s="38"/>
      <c r="I27" s="64" t="s">
        <v>56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1:19" ht="48" customHeight="1" thickBot="1">
      <c r="A28" s="59"/>
      <c r="B28" s="59"/>
      <c r="C28" s="59"/>
      <c r="D28" s="39"/>
      <c r="E28" s="39"/>
      <c r="F28" s="39"/>
      <c r="G28" s="39"/>
      <c r="H28" s="39"/>
      <c r="I28" s="65"/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 spans="1:19" ht="22.5" customHeight="1" thickTop="1">
      <c r="A29" s="40" t="s">
        <v>57</v>
      </c>
      <c r="B29" s="41" t="s">
        <v>58</v>
      </c>
      <c r="C29" s="42">
        <v>5000000</v>
      </c>
      <c r="D29" s="43"/>
      <c r="E29" s="43"/>
      <c r="F29" s="43"/>
      <c r="G29" s="43"/>
      <c r="H29" s="43"/>
      <c r="I29" s="44">
        <v>996307.28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1:19" ht="22.5" customHeight="1" thickBot="1">
      <c r="A30" s="6" t="s">
        <v>59</v>
      </c>
      <c r="B30" s="45" t="s">
        <v>58</v>
      </c>
      <c r="C30" s="46">
        <v>3059445.62</v>
      </c>
      <c r="D30" s="47"/>
      <c r="E30" s="47"/>
      <c r="F30" s="47"/>
      <c r="G30" s="47"/>
      <c r="H30" s="47"/>
      <c r="I30" s="48">
        <v>1631315.4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1:19" ht="24.75" customHeight="1" thickBot="1" thickTop="1">
      <c r="A31" s="72" t="s">
        <v>60</v>
      </c>
      <c r="B31" s="73"/>
      <c r="C31" s="73"/>
      <c r="D31" s="39"/>
      <c r="E31" s="39"/>
      <c r="F31" s="39"/>
      <c r="G31" s="39"/>
      <c r="H31" s="39"/>
      <c r="I31" s="49">
        <f>SUM(I29:I30)</f>
        <v>2627622.6799999997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</row>
    <row r="32" spans="1:19" ht="12" thickTop="1">
      <c r="A32" s="35"/>
      <c r="B32" s="35"/>
      <c r="C32" s="37"/>
      <c r="D32" s="37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1:19" ht="12" thickBot="1">
      <c r="A33" s="35"/>
      <c r="B33" s="35"/>
      <c r="C33" s="37"/>
      <c r="D33" s="37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7"/>
    </row>
    <row r="34" spans="1:19" s="4" customFormat="1" ht="24.75" customHeight="1" thickBot="1" thickTop="1">
      <c r="A34" s="74" t="s">
        <v>61</v>
      </c>
      <c r="B34" s="75"/>
      <c r="C34" s="75"/>
      <c r="D34" s="75"/>
      <c r="E34" s="75"/>
      <c r="F34" s="75"/>
      <c r="G34" s="75"/>
      <c r="H34" s="75"/>
      <c r="I34" s="76"/>
      <c r="J34" s="50">
        <f>S19+I31</f>
        <v>11757977.5599</v>
      </c>
      <c r="K34" s="35"/>
      <c r="L34" s="35"/>
      <c r="M34" s="35"/>
      <c r="N34" s="35"/>
      <c r="O34" s="35"/>
      <c r="P34" s="35"/>
      <c r="Q34" s="35"/>
      <c r="R34" s="35"/>
      <c r="S34" s="51"/>
    </row>
    <row r="35" spans="1:19" ht="12" thickTop="1">
      <c r="A35" s="35"/>
      <c r="B35" s="35"/>
      <c r="C35" s="37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</sheetData>
  <sheetProtection/>
  <mergeCells count="27">
    <mergeCell ref="A27:A28"/>
    <mergeCell ref="B27:B28"/>
    <mergeCell ref="C27:C28"/>
    <mergeCell ref="A31:C31"/>
    <mergeCell ref="A34:I34"/>
    <mergeCell ref="I27:I28"/>
    <mergeCell ref="A19:B19"/>
    <mergeCell ref="O2:O3"/>
    <mergeCell ref="P2:P3"/>
    <mergeCell ref="Q2:Q3"/>
    <mergeCell ref="R2:R3"/>
    <mergeCell ref="A1:S1"/>
    <mergeCell ref="A2:A3"/>
    <mergeCell ref="B2:B3"/>
    <mergeCell ref="C2:C3"/>
    <mergeCell ref="D2:D3"/>
    <mergeCell ref="E2:E3"/>
    <mergeCell ref="F2:F3"/>
    <mergeCell ref="G2:G3"/>
    <mergeCell ref="H2:H3"/>
    <mergeCell ref="S2:S3"/>
    <mergeCell ref="I2:I3"/>
    <mergeCell ref="J2:J3"/>
    <mergeCell ref="K2:K3"/>
    <mergeCell ref="L2:L3"/>
    <mergeCell ref="M2:M3"/>
    <mergeCell ref="N2:N3"/>
  </mergeCells>
  <printOptions/>
  <pageMargins left="0.25" right="0.25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int_MAngeles</dc:creator>
  <cp:keywords/>
  <dc:description/>
  <cp:lastModifiedBy>Paqui</cp:lastModifiedBy>
  <cp:lastPrinted>2019-05-06T11:38:43Z</cp:lastPrinted>
  <dcterms:created xsi:type="dcterms:W3CDTF">2019-05-06T09:34:23Z</dcterms:created>
  <dcterms:modified xsi:type="dcterms:W3CDTF">2019-05-06T12:49:48Z</dcterms:modified>
  <cp:category/>
  <cp:version/>
  <cp:contentType/>
  <cp:contentStatus/>
</cp:coreProperties>
</file>