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activeTab="0"/>
  </bookViews>
  <sheets>
    <sheet name="PLANTILLA FIJOS" sheetId="1" r:id="rId1"/>
    <sheet name="PERSONAL DIRECTIVO" sheetId="2" r:id="rId2"/>
    <sheet name="PLANTILLA TEMPORALES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<sst xmlns="http://schemas.openxmlformats.org/spreadsheetml/2006/main" count="102" uniqueCount="49">
  <si>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DESTINO</t>
  </si>
  <si>
    <t>TOTAL</t>
  </si>
  <si>
    <t>ESPEC.</t>
  </si>
  <si>
    <t>A2</t>
  </si>
  <si>
    <t>C1</t>
  </si>
  <si>
    <t>A1</t>
  </si>
  <si>
    <t>C2</t>
  </si>
  <si>
    <t>S.BASE</t>
  </si>
  <si>
    <t>DEST</t>
  </si>
  <si>
    <t>ESPEC</t>
  </si>
  <si>
    <t>TRIENIOS (ANTIGÜEDAD)</t>
  </si>
  <si>
    <t>PAGA EXTRA</t>
  </si>
  <si>
    <t>PAGA EXTRA TRIENIOS</t>
  </si>
  <si>
    <t>S. BASE</t>
  </si>
  <si>
    <t>GRUPO</t>
  </si>
  <si>
    <t>PUESTO</t>
  </si>
  <si>
    <t xml:space="preserve">CÓGIDO </t>
  </si>
  <si>
    <t>PUESTO DE TRABAJO</t>
  </si>
  <si>
    <t>DENOMINACIÓN</t>
  </si>
  <si>
    <t>TOTALES</t>
  </si>
  <si>
    <t>838</t>
  </si>
  <si>
    <t>PUESTO TRABAJO</t>
  </si>
  <si>
    <t>CARRERA</t>
  </si>
  <si>
    <t>S.SOCIAL</t>
  </si>
  <si>
    <t>DEDICACION</t>
  </si>
  <si>
    <t>ADTIVO JEFE NGDO</t>
  </si>
  <si>
    <t>TECNICO GESTION ECON</t>
  </si>
  <si>
    <t>TECNICO GESTIÓN RRHH</t>
  </si>
  <si>
    <t>JEFE SECCION PROYECTOS</t>
  </si>
  <si>
    <t>JEFE SECCIÓN JURÍDICO</t>
  </si>
  <si>
    <t>JEFE SECCIÓN ECONÓMICA</t>
  </si>
  <si>
    <t>ADTIVO/A (9 MESES)</t>
  </si>
  <si>
    <t>DIRECTOR GERENTE</t>
  </si>
  <si>
    <t>SUBIDA 2,5% - 2023</t>
  </si>
  <si>
    <t>SUBIDA 3,5% - 2022</t>
  </si>
  <si>
    <t>EXT.CONT</t>
  </si>
  <si>
    <t>VACANTE TECN-GEST 9 MESES)</t>
  </si>
  <si>
    <t>VACANTE INFOR-TURISMO</t>
  </si>
  <si>
    <t>TÉCNICOS/AS (15 MESES Y 20 DÍAS)</t>
  </si>
  <si>
    <t>Plantilla Laborales Temporales IMPEFE - Año 2023</t>
  </si>
  <si>
    <t>J.PAR</t>
  </si>
  <si>
    <t>Plantilla Director Gerente IMPEFE - Año 2023</t>
  </si>
  <si>
    <t>Plantilla Laborales Fijos IMPEFE - Año 2023</t>
  </si>
  <si>
    <t>TOTALES AÑO 2021</t>
  </si>
  <si>
    <t>SUBIDA 3,5% - AÑO 2022</t>
  </si>
  <si>
    <t>SUBIDA 2,5% - AÑO 2023</t>
  </si>
  <si>
    <t>TOTALES AÑO 2023</t>
  </si>
  <si>
    <t>TOTALES AÑO 2022</t>
  </si>
  <si>
    <t>actualizado a 27/04/2023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</si>
</sst>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.5"/>
      <color indexed="10"/>
      <name val="Arial"/>
      <family val="2"/>
    </font>
    <font>
      <b/>
      <sz val="10.5"/>
      <color indexed="30"/>
      <name val="Arial"/>
      <family val="2"/>
    </font>
    <font>
      <b/>
      <sz val="8"/>
      <color indexed="30"/>
      <name val="Arial"/>
      <family val="2"/>
    </font>
    <font>
      <b/>
      <sz val="30"/>
      <color indexed="30"/>
      <name val="Arial"/>
      <family val="2"/>
    </font>
    <font>
      <b/>
      <sz val="22"/>
      <color indexed="30"/>
      <name val="Arial"/>
      <family val="2"/>
    </font>
    <font>
      <b/>
      <sz val="2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.5"/>
      <color rgb="FFFF0000"/>
      <name val="Arial"/>
      <family val="2"/>
    </font>
    <font>
      <b/>
      <sz val="10.5"/>
      <color rgb="FF0070C0"/>
      <name val="Arial"/>
      <family val="2"/>
    </font>
    <font>
      <b/>
      <sz val="8"/>
      <color rgb="FF0070C0"/>
      <name val="Arial"/>
      <family val="2"/>
    </font>
    <font>
      <b/>
      <sz val="30"/>
      <color rgb="FF0070C0"/>
      <name val="Arial"/>
      <family val="2"/>
    </font>
    <font>
      <b/>
      <sz val="22"/>
      <color rgb="FF0070C0"/>
      <name val="Arial"/>
      <family val="2"/>
    </font>
    <font>
      <b/>
      <sz val="24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AFCB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E38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 quotePrefix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55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57" fillId="37" borderId="11" xfId="0" applyNumberFormat="1" applyFont="1" applyFill="1" applyBorder="1" applyAlignment="1">
      <alignment horizontal="center" vertical="center"/>
    </xf>
    <xf numFmtId="4" fontId="57" fillId="37" borderId="12" xfId="0" applyNumberFormat="1" applyFont="1" applyFill="1" applyBorder="1" applyAlignment="1">
      <alignment horizontal="center" vertical="center"/>
    </xf>
    <xf numFmtId="4" fontId="57" fillId="37" borderId="13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/>
    </xf>
    <xf numFmtId="4" fontId="58" fillId="37" borderId="11" xfId="0" applyNumberFormat="1" applyFont="1" applyFill="1" applyBorder="1" applyAlignment="1">
      <alignment horizontal="center" vertical="center"/>
    </xf>
    <xf numFmtId="4" fontId="58" fillId="37" borderId="12" xfId="0" applyNumberFormat="1" applyFont="1" applyFill="1" applyBorder="1" applyAlignment="1">
      <alignment horizontal="center" vertical="center"/>
    </xf>
    <xf numFmtId="4" fontId="58" fillId="37" borderId="13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59" fillId="37" borderId="12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7.421875" style="5" bestFit="1" customWidth="1"/>
    <col min="2" max="2" width="25.140625" style="5" bestFit="1" customWidth="1"/>
    <col min="3" max="3" width="6.28125" style="6" bestFit="1" customWidth="1"/>
    <col min="4" max="4" width="9.57421875" style="6" customWidth="1"/>
    <col min="5" max="6" width="8.8515625" style="6" bestFit="1" customWidth="1"/>
    <col min="7" max="7" width="6.421875" style="6" bestFit="1" customWidth="1"/>
    <col min="8" max="8" width="11.7109375" style="6" customWidth="1"/>
    <col min="9" max="9" width="8.8515625" style="6" customWidth="1"/>
    <col min="10" max="11" width="7.8515625" style="6" bestFit="1" customWidth="1"/>
    <col min="12" max="12" width="7.421875" style="6" customWidth="1"/>
    <col min="13" max="13" width="8.8515625" style="6" bestFit="1" customWidth="1"/>
    <col min="14" max="14" width="8.00390625" style="6" bestFit="1" customWidth="1"/>
    <col min="15" max="15" width="8.8515625" style="6" bestFit="1" customWidth="1"/>
    <col min="16" max="16" width="6.57421875" style="6" bestFit="1" customWidth="1"/>
    <col min="17" max="17" width="7.8515625" style="6" bestFit="1" customWidth="1"/>
    <col min="18" max="18" width="6.57421875" style="6" bestFit="1" customWidth="1"/>
    <col min="19" max="19" width="5.57421875" style="6" bestFit="1" customWidth="1"/>
    <col min="20" max="20" width="8.28125" style="6" customWidth="1"/>
    <col min="21" max="21" width="9.8515625" style="6" bestFit="1" customWidth="1"/>
    <col min="22" max="22" width="8.8515625" style="6" bestFit="1" customWidth="1"/>
    <col min="23" max="23" width="9.8515625" style="6" bestFit="1" customWidth="1"/>
    <col min="24" max="24" width="13.57421875" style="4" customWidth="1"/>
    <col min="25" max="16384" width="11.421875" style="6" customWidth="1"/>
  </cols>
  <sheetData>
    <row r="1" spans="3:23" ht="11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6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</row>
    <row r="3" spans="1:23" ht="21.75" customHeight="1">
      <c r="A3" s="25" t="s">
        <v>16</v>
      </c>
      <c r="B3" s="25" t="s">
        <v>18</v>
      </c>
      <c r="C3" s="25" t="s">
        <v>14</v>
      </c>
      <c r="D3" s="25" t="s">
        <v>13</v>
      </c>
      <c r="E3" s="25" t="s">
        <v>0</v>
      </c>
      <c r="F3" s="25" t="s">
        <v>2</v>
      </c>
      <c r="G3" s="25" t="s">
        <v>40</v>
      </c>
      <c r="H3" s="25" t="s">
        <v>24</v>
      </c>
      <c r="I3" s="47" t="s">
        <v>10</v>
      </c>
      <c r="J3" s="47"/>
      <c r="K3" s="47"/>
      <c r="L3" s="47"/>
      <c r="M3" s="47" t="s">
        <v>11</v>
      </c>
      <c r="N3" s="47"/>
      <c r="O3" s="47"/>
      <c r="P3" s="47" t="s">
        <v>12</v>
      </c>
      <c r="Q3" s="47"/>
      <c r="R3" s="47"/>
      <c r="S3" s="47"/>
      <c r="T3" s="25" t="s">
        <v>22</v>
      </c>
      <c r="U3" s="25" t="s">
        <v>1</v>
      </c>
      <c r="V3" s="25" t="s">
        <v>23</v>
      </c>
      <c r="W3" s="25" t="s">
        <v>1</v>
      </c>
    </row>
    <row r="4" spans="1:23" ht="18" customHeight="1">
      <c r="A4" s="2" t="s">
        <v>15</v>
      </c>
      <c r="B4" s="2" t="s">
        <v>21</v>
      </c>
      <c r="C4" s="1"/>
      <c r="D4" s="1"/>
      <c r="E4" s="1"/>
      <c r="F4" s="1"/>
      <c r="G4" s="1"/>
      <c r="H4" s="8"/>
      <c r="I4" s="1" t="s">
        <v>5</v>
      </c>
      <c r="J4" s="1" t="s">
        <v>3</v>
      </c>
      <c r="K4" s="1" t="s">
        <v>4</v>
      </c>
      <c r="L4" s="1" t="s">
        <v>6</v>
      </c>
      <c r="M4" s="2" t="s">
        <v>7</v>
      </c>
      <c r="N4" s="2" t="s">
        <v>8</v>
      </c>
      <c r="O4" s="2" t="s">
        <v>9</v>
      </c>
      <c r="P4" s="1" t="s">
        <v>5</v>
      </c>
      <c r="Q4" s="1" t="s">
        <v>3</v>
      </c>
      <c r="R4" s="1" t="s">
        <v>4</v>
      </c>
      <c r="S4" s="1" t="s">
        <v>6</v>
      </c>
      <c r="T4" s="1"/>
      <c r="U4" s="1"/>
      <c r="V4" s="1"/>
      <c r="W4" s="1"/>
    </row>
    <row r="5" spans="1:23" ht="16.5" customHeight="1">
      <c r="A5" s="16">
        <v>42</v>
      </c>
      <c r="B5" s="2" t="s">
        <v>28</v>
      </c>
      <c r="C5" s="2" t="s">
        <v>5</v>
      </c>
      <c r="D5" s="12">
        <v>14572.68</v>
      </c>
      <c r="E5" s="12">
        <v>9174.48</v>
      </c>
      <c r="F5" s="12">
        <v>9417.72</v>
      </c>
      <c r="G5" s="12">
        <v>0</v>
      </c>
      <c r="H5" s="12">
        <v>3504.36</v>
      </c>
      <c r="I5" s="13">
        <v>2243.52</v>
      </c>
      <c r="J5" s="13">
        <v>2287.2</v>
      </c>
      <c r="K5" s="12">
        <v>0</v>
      </c>
      <c r="L5" s="12">
        <v>0</v>
      </c>
      <c r="M5" s="12">
        <v>1498.76</v>
      </c>
      <c r="N5" s="12">
        <v>1529.08</v>
      </c>
      <c r="O5" s="12">
        <v>1569.62</v>
      </c>
      <c r="P5" s="13">
        <v>230.8</v>
      </c>
      <c r="Q5" s="13">
        <v>277.9</v>
      </c>
      <c r="R5" s="12">
        <v>0</v>
      </c>
      <c r="S5" s="12">
        <v>0</v>
      </c>
      <c r="T5" s="12">
        <v>117.96</v>
      </c>
      <c r="U5" s="12">
        <f aca="true" t="shared" si="0" ref="U5:U12">SUM(D5:T5)</f>
        <v>46424.08</v>
      </c>
      <c r="V5" s="12">
        <f aca="true" t="shared" si="1" ref="V5:V12">U5*31.55%</f>
        <v>14646.79724</v>
      </c>
      <c r="W5" s="12">
        <f aca="true" t="shared" si="2" ref="W5:W12">SUM(U5:V5)</f>
        <v>61070.87724</v>
      </c>
    </row>
    <row r="6" spans="1:23" ht="16.5" customHeight="1">
      <c r="A6" s="16">
        <v>269</v>
      </c>
      <c r="B6" s="2" t="s">
        <v>29</v>
      </c>
      <c r="C6" s="2" t="s">
        <v>5</v>
      </c>
      <c r="D6" s="12">
        <v>14572.68</v>
      </c>
      <c r="E6" s="12">
        <v>9174.48</v>
      </c>
      <c r="F6" s="12">
        <v>9417.72</v>
      </c>
      <c r="G6" s="12">
        <v>0</v>
      </c>
      <c r="H6" s="12">
        <v>3504.36</v>
      </c>
      <c r="I6" s="13">
        <v>2243.52</v>
      </c>
      <c r="J6" s="13">
        <v>1372.32</v>
      </c>
      <c r="K6" s="12">
        <v>0</v>
      </c>
      <c r="L6" s="12">
        <v>0</v>
      </c>
      <c r="M6" s="12">
        <v>1498.76</v>
      </c>
      <c r="N6" s="12">
        <v>1529.08</v>
      </c>
      <c r="O6" s="12">
        <v>1569.62</v>
      </c>
      <c r="P6" s="13">
        <v>230.8</v>
      </c>
      <c r="Q6" s="13">
        <v>166.74</v>
      </c>
      <c r="R6" s="12">
        <v>0</v>
      </c>
      <c r="S6" s="12">
        <v>0</v>
      </c>
      <c r="T6" s="12">
        <v>117.96</v>
      </c>
      <c r="U6" s="12">
        <f t="shared" si="0"/>
        <v>45398.04</v>
      </c>
      <c r="V6" s="12">
        <f t="shared" si="1"/>
        <v>14323.08162</v>
      </c>
      <c r="W6" s="12">
        <f t="shared" si="2"/>
        <v>59721.121620000005</v>
      </c>
    </row>
    <row r="7" spans="1:23" ht="15.75" customHeight="1">
      <c r="A7" s="16">
        <v>270</v>
      </c>
      <c r="B7" s="2" t="s">
        <v>30</v>
      </c>
      <c r="C7" s="2" t="s">
        <v>5</v>
      </c>
      <c r="D7" s="12">
        <v>14572.68</v>
      </c>
      <c r="E7" s="12">
        <v>9174.48</v>
      </c>
      <c r="F7" s="12">
        <v>9417.72</v>
      </c>
      <c r="G7" s="12">
        <v>0</v>
      </c>
      <c r="H7" s="12">
        <v>3504.36</v>
      </c>
      <c r="I7" s="13">
        <v>2243.52</v>
      </c>
      <c r="J7" s="13">
        <v>1372.32</v>
      </c>
      <c r="K7" s="12">
        <v>0</v>
      </c>
      <c r="L7" s="12">
        <v>0</v>
      </c>
      <c r="M7" s="12">
        <v>1498.76</v>
      </c>
      <c r="N7" s="12">
        <v>1529.08</v>
      </c>
      <c r="O7" s="12">
        <v>1569.62</v>
      </c>
      <c r="P7" s="13">
        <v>230.8</v>
      </c>
      <c r="Q7" s="13">
        <v>166.74</v>
      </c>
      <c r="R7" s="12">
        <v>0</v>
      </c>
      <c r="S7" s="12">
        <v>0</v>
      </c>
      <c r="T7" s="12">
        <v>117.96</v>
      </c>
      <c r="U7" s="12">
        <f t="shared" si="0"/>
        <v>45398.04</v>
      </c>
      <c r="V7" s="12">
        <f t="shared" si="1"/>
        <v>14323.08162</v>
      </c>
      <c r="W7" s="12">
        <f t="shared" si="2"/>
        <v>59721.121620000005</v>
      </c>
    </row>
    <row r="8" spans="1:23" ht="17.25" customHeight="1">
      <c r="A8" s="16">
        <v>2</v>
      </c>
      <c r="B8" s="2" t="s">
        <v>25</v>
      </c>
      <c r="C8" s="2" t="s">
        <v>4</v>
      </c>
      <c r="D8" s="12">
        <v>9461.04</v>
      </c>
      <c r="E8" s="12">
        <v>5777.76</v>
      </c>
      <c r="F8" s="12">
        <v>6241.8</v>
      </c>
      <c r="G8" s="12">
        <v>0</v>
      </c>
      <c r="H8" s="12">
        <v>1813.8</v>
      </c>
      <c r="I8" s="12">
        <v>0</v>
      </c>
      <c r="J8" s="12">
        <v>0</v>
      </c>
      <c r="K8" s="13">
        <v>2250.3</v>
      </c>
      <c r="L8" s="13">
        <v>235.68</v>
      </c>
      <c r="M8" s="12">
        <v>1362.86</v>
      </c>
      <c r="N8" s="12">
        <v>962.96</v>
      </c>
      <c r="O8" s="12">
        <v>1040.3</v>
      </c>
      <c r="P8" s="12">
        <v>0</v>
      </c>
      <c r="Q8" s="12">
        <v>0</v>
      </c>
      <c r="R8" s="13">
        <v>323.83</v>
      </c>
      <c r="S8" s="13">
        <v>38.88</v>
      </c>
      <c r="T8" s="12">
        <v>104.88</v>
      </c>
      <c r="U8" s="12">
        <f t="shared" si="0"/>
        <v>29614.090000000004</v>
      </c>
      <c r="V8" s="12">
        <f t="shared" si="1"/>
        <v>9343.245395000002</v>
      </c>
      <c r="W8" s="12">
        <f t="shared" si="2"/>
        <v>38957.335395</v>
      </c>
    </row>
    <row r="9" spans="1:23" ht="19.5" customHeight="1">
      <c r="A9" s="16">
        <v>1366</v>
      </c>
      <c r="B9" s="2" t="s">
        <v>27</v>
      </c>
      <c r="C9" s="2" t="s">
        <v>3</v>
      </c>
      <c r="D9" s="12">
        <v>12600.72</v>
      </c>
      <c r="E9" s="12">
        <v>6675.36</v>
      </c>
      <c r="F9" s="12">
        <v>7507.8</v>
      </c>
      <c r="G9" s="12">
        <v>0</v>
      </c>
      <c r="H9" s="12">
        <v>2315.52</v>
      </c>
      <c r="I9" s="12">
        <v>0</v>
      </c>
      <c r="J9" s="13">
        <v>457.44</v>
      </c>
      <c r="K9" s="13">
        <v>1731</v>
      </c>
      <c r="L9" s="12">
        <v>0</v>
      </c>
      <c r="M9" s="12">
        <v>1531.66</v>
      </c>
      <c r="N9" s="12">
        <v>1116.56</v>
      </c>
      <c r="O9" s="12">
        <v>1251.3</v>
      </c>
      <c r="P9" s="12">
        <v>0</v>
      </c>
      <c r="Q9" s="13">
        <v>55.58</v>
      </c>
      <c r="R9" s="13">
        <v>249.1</v>
      </c>
      <c r="S9" s="12">
        <v>0</v>
      </c>
      <c r="T9" s="12">
        <v>104.88</v>
      </c>
      <c r="U9" s="12">
        <f t="shared" si="0"/>
        <v>35596.92</v>
      </c>
      <c r="V9" s="12">
        <f t="shared" si="1"/>
        <v>11230.82826</v>
      </c>
      <c r="W9" s="12">
        <f t="shared" si="2"/>
        <v>46827.74826</v>
      </c>
    </row>
    <row r="10" spans="1:23" ht="19.5" customHeight="1">
      <c r="A10" s="16">
        <v>581</v>
      </c>
      <c r="B10" s="2" t="s">
        <v>26</v>
      </c>
      <c r="C10" s="2" t="s">
        <v>3</v>
      </c>
      <c r="D10" s="12">
        <v>12600.72</v>
      </c>
      <c r="E10" s="12">
        <v>6675.36</v>
      </c>
      <c r="F10" s="12">
        <v>7507.8</v>
      </c>
      <c r="G10" s="12">
        <v>0</v>
      </c>
      <c r="H10" s="12">
        <v>2315.52</v>
      </c>
      <c r="I10" s="12">
        <v>0</v>
      </c>
      <c r="J10" s="13">
        <v>2744.64</v>
      </c>
      <c r="K10" s="12">
        <v>0</v>
      </c>
      <c r="L10" s="12">
        <v>0</v>
      </c>
      <c r="M10" s="12">
        <v>1531.66</v>
      </c>
      <c r="N10" s="12">
        <v>1116.56</v>
      </c>
      <c r="O10" s="12">
        <v>1251.3</v>
      </c>
      <c r="P10" s="12">
        <v>0</v>
      </c>
      <c r="Q10" s="13">
        <v>346.2</v>
      </c>
      <c r="R10" s="12">
        <v>0</v>
      </c>
      <c r="S10" s="12">
        <v>0</v>
      </c>
      <c r="T10" s="12">
        <v>114.48</v>
      </c>
      <c r="U10" s="12">
        <f t="shared" si="0"/>
        <v>36204.24</v>
      </c>
      <c r="V10" s="12">
        <f t="shared" si="1"/>
        <v>11422.43772</v>
      </c>
      <c r="W10" s="12">
        <f t="shared" si="2"/>
        <v>47626.67772</v>
      </c>
    </row>
    <row r="11" spans="1:23" ht="19.5" customHeight="1">
      <c r="A11" s="16">
        <v>1500</v>
      </c>
      <c r="B11" s="2" t="s">
        <v>36</v>
      </c>
      <c r="C11" s="2" t="s">
        <v>3</v>
      </c>
      <c r="D11" s="12">
        <v>9450.54</v>
      </c>
      <c r="E11" s="12">
        <v>5006.52</v>
      </c>
      <c r="F11" s="12">
        <v>5630.85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1148.75</v>
      </c>
      <c r="N11" s="12">
        <v>837.42</v>
      </c>
      <c r="O11" s="12">
        <v>938.48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f t="shared" si="0"/>
        <v>23012.56</v>
      </c>
      <c r="V11" s="12">
        <f t="shared" si="1"/>
        <v>7260.462680000001</v>
      </c>
      <c r="W11" s="12">
        <f t="shared" si="2"/>
        <v>30273.022680000002</v>
      </c>
    </row>
    <row r="12" spans="1:23" ht="19.5" customHeight="1">
      <c r="A12" s="16"/>
      <c r="B12" s="2" t="s">
        <v>37</v>
      </c>
      <c r="C12" s="2" t="s">
        <v>4</v>
      </c>
      <c r="D12" s="12">
        <v>9461.04</v>
      </c>
      <c r="E12" s="12">
        <v>5187.84</v>
      </c>
      <c r="F12" s="12">
        <v>6197.28</v>
      </c>
      <c r="G12" s="12">
        <v>405.6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1362.86</v>
      </c>
      <c r="N12" s="12">
        <v>432.32</v>
      </c>
      <c r="O12" s="12">
        <v>516.44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f t="shared" si="0"/>
        <v>23563.379999999997</v>
      </c>
      <c r="V12" s="12">
        <f t="shared" si="1"/>
        <v>7434.246389999999</v>
      </c>
      <c r="W12" s="12">
        <f t="shared" si="2"/>
        <v>30997.626389999998</v>
      </c>
    </row>
    <row r="13" spans="1:23" ht="21.75" customHeight="1">
      <c r="A13" s="33"/>
      <c r="B13" s="34" t="s">
        <v>43</v>
      </c>
      <c r="C13" s="38"/>
      <c r="D13" s="33">
        <f aca="true" t="shared" si="3" ref="D13:W13">SUM(D5:D12)</f>
        <v>97292.1</v>
      </c>
      <c r="E13" s="33">
        <f t="shared" si="3"/>
        <v>56846.28</v>
      </c>
      <c r="F13" s="33">
        <f t="shared" si="3"/>
        <v>61338.69</v>
      </c>
      <c r="G13" s="33">
        <f t="shared" si="3"/>
        <v>405.6</v>
      </c>
      <c r="H13" s="33">
        <f t="shared" si="3"/>
        <v>16957.92</v>
      </c>
      <c r="I13" s="33">
        <f t="shared" si="3"/>
        <v>6730.5599999999995</v>
      </c>
      <c r="J13" s="33">
        <f t="shared" si="3"/>
        <v>8233.919999999998</v>
      </c>
      <c r="K13" s="33">
        <f t="shared" si="3"/>
        <v>3981.3</v>
      </c>
      <c r="L13" s="33">
        <f t="shared" si="3"/>
        <v>235.68</v>
      </c>
      <c r="M13" s="33">
        <f t="shared" si="3"/>
        <v>11434.07</v>
      </c>
      <c r="N13" s="33">
        <f t="shared" si="3"/>
        <v>9053.06</v>
      </c>
      <c r="O13" s="33">
        <f t="shared" si="3"/>
        <v>9706.68</v>
      </c>
      <c r="P13" s="33">
        <f t="shared" si="3"/>
        <v>692.4000000000001</v>
      </c>
      <c r="Q13" s="33">
        <f t="shared" si="3"/>
        <v>1013.1600000000001</v>
      </c>
      <c r="R13" s="33">
        <f t="shared" si="3"/>
        <v>572.93</v>
      </c>
      <c r="S13" s="33">
        <f t="shared" si="3"/>
        <v>38.88</v>
      </c>
      <c r="T13" s="33">
        <f t="shared" si="3"/>
        <v>678.12</v>
      </c>
      <c r="U13" s="33">
        <f t="shared" si="3"/>
        <v>285211.35</v>
      </c>
      <c r="V13" s="33">
        <f t="shared" si="3"/>
        <v>89984.180925</v>
      </c>
      <c r="W13" s="33">
        <f t="shared" si="3"/>
        <v>375195.53092499997</v>
      </c>
    </row>
    <row r="14" spans="1:24" s="5" customFormat="1" ht="28.5" customHeight="1">
      <c r="A14" s="15"/>
      <c r="B14" s="14" t="s">
        <v>44</v>
      </c>
      <c r="C14" s="1"/>
      <c r="D14" s="14">
        <f>D13*3.5%</f>
        <v>3405.2235000000005</v>
      </c>
      <c r="E14" s="14">
        <f aca="true" t="shared" si="4" ref="E14:W14">E13*3.5%</f>
        <v>1989.6198000000002</v>
      </c>
      <c r="F14" s="14">
        <f t="shared" si="4"/>
        <v>2146.85415</v>
      </c>
      <c r="G14" s="14">
        <f t="shared" si="4"/>
        <v>14.196000000000002</v>
      </c>
      <c r="H14" s="14">
        <f t="shared" si="4"/>
        <v>593.5272</v>
      </c>
      <c r="I14" s="14">
        <f t="shared" si="4"/>
        <v>235.5696</v>
      </c>
      <c r="J14" s="14">
        <f t="shared" si="4"/>
        <v>288.18719999999996</v>
      </c>
      <c r="K14" s="14">
        <f t="shared" si="4"/>
        <v>139.34550000000002</v>
      </c>
      <c r="L14" s="14">
        <f t="shared" si="4"/>
        <v>8.248800000000001</v>
      </c>
      <c r="M14" s="14">
        <f t="shared" si="4"/>
        <v>400.19245</v>
      </c>
      <c r="N14" s="14">
        <f t="shared" si="4"/>
        <v>316.8571</v>
      </c>
      <c r="O14" s="14">
        <f t="shared" si="4"/>
        <v>339.73380000000003</v>
      </c>
      <c r="P14" s="14">
        <f t="shared" si="4"/>
        <v>24.234000000000005</v>
      </c>
      <c r="Q14" s="14">
        <f t="shared" si="4"/>
        <v>35.46060000000001</v>
      </c>
      <c r="R14" s="14">
        <f t="shared" si="4"/>
        <v>20.05255</v>
      </c>
      <c r="S14" s="14">
        <f t="shared" si="4"/>
        <v>1.3608000000000002</v>
      </c>
      <c r="T14" s="14">
        <f t="shared" si="4"/>
        <v>23.7342</v>
      </c>
      <c r="U14" s="14">
        <f t="shared" si="4"/>
        <v>9982.39725</v>
      </c>
      <c r="V14" s="14">
        <f t="shared" si="4"/>
        <v>3149.446332375</v>
      </c>
      <c r="W14" s="14">
        <f t="shared" si="4"/>
        <v>13131.843582375</v>
      </c>
      <c r="X14" s="4"/>
    </row>
    <row r="15" spans="1:24" s="5" customFormat="1" ht="23.25" customHeight="1">
      <c r="A15" s="40"/>
      <c r="B15" s="36" t="s">
        <v>47</v>
      </c>
      <c r="C15" s="41"/>
      <c r="D15" s="35">
        <f>SUM(D13:D14)</f>
        <v>100697.32350000001</v>
      </c>
      <c r="E15" s="35">
        <f aca="true" t="shared" si="5" ref="E15:W15">SUM(E13:E14)</f>
        <v>58835.8998</v>
      </c>
      <c r="F15" s="35">
        <f t="shared" si="5"/>
        <v>63485.54415</v>
      </c>
      <c r="G15" s="35">
        <f t="shared" si="5"/>
        <v>419.79600000000005</v>
      </c>
      <c r="H15" s="35">
        <f t="shared" si="5"/>
        <v>17551.4472</v>
      </c>
      <c r="I15" s="35">
        <f t="shared" si="5"/>
        <v>6966.129599999999</v>
      </c>
      <c r="J15" s="35">
        <f t="shared" si="5"/>
        <v>8522.107199999999</v>
      </c>
      <c r="K15" s="35">
        <f t="shared" si="5"/>
        <v>4120.6455000000005</v>
      </c>
      <c r="L15" s="35">
        <f t="shared" si="5"/>
        <v>243.9288</v>
      </c>
      <c r="M15" s="35">
        <f t="shared" si="5"/>
        <v>11834.26245</v>
      </c>
      <c r="N15" s="35">
        <f t="shared" si="5"/>
        <v>9369.917099999999</v>
      </c>
      <c r="O15" s="35">
        <f t="shared" si="5"/>
        <v>10046.4138</v>
      </c>
      <c r="P15" s="35">
        <f t="shared" si="5"/>
        <v>716.6340000000001</v>
      </c>
      <c r="Q15" s="35">
        <f t="shared" si="5"/>
        <v>1048.6206000000002</v>
      </c>
      <c r="R15" s="35">
        <f t="shared" si="5"/>
        <v>592.98255</v>
      </c>
      <c r="S15" s="35">
        <f t="shared" si="5"/>
        <v>40.2408</v>
      </c>
      <c r="T15" s="35">
        <f t="shared" si="5"/>
        <v>701.8542</v>
      </c>
      <c r="U15" s="35">
        <f>SUM(D15:T15)</f>
        <v>295193.7472500001</v>
      </c>
      <c r="V15" s="35">
        <f t="shared" si="5"/>
        <v>93133.62725737499</v>
      </c>
      <c r="W15" s="35">
        <f t="shared" si="5"/>
        <v>388327.37450737495</v>
      </c>
      <c r="X15" s="4"/>
    </row>
    <row r="16" spans="1:23" ht="20.25" customHeight="1">
      <c r="A16" s="17"/>
      <c r="B16" s="12" t="s">
        <v>45</v>
      </c>
      <c r="C16" s="1"/>
      <c r="D16" s="15">
        <f>D15*2.5%</f>
        <v>2517.4330875000005</v>
      </c>
      <c r="E16" s="15">
        <f aca="true" t="shared" si="6" ref="E16:W16">E15*2.5%</f>
        <v>1470.8974950000002</v>
      </c>
      <c r="F16" s="15">
        <f t="shared" si="6"/>
        <v>1587.1386037500001</v>
      </c>
      <c r="G16" s="15">
        <f t="shared" si="6"/>
        <v>10.494900000000001</v>
      </c>
      <c r="H16" s="15">
        <f t="shared" si="6"/>
        <v>438.78618</v>
      </c>
      <c r="I16" s="15">
        <f t="shared" si="6"/>
        <v>174.15323999999998</v>
      </c>
      <c r="J16" s="15">
        <f t="shared" si="6"/>
        <v>213.05267999999998</v>
      </c>
      <c r="K16" s="15">
        <f t="shared" si="6"/>
        <v>103.01613750000001</v>
      </c>
      <c r="L16" s="15">
        <f t="shared" si="6"/>
        <v>6.09822</v>
      </c>
      <c r="M16" s="15">
        <f t="shared" si="6"/>
        <v>295.85656125</v>
      </c>
      <c r="N16" s="15">
        <f t="shared" si="6"/>
        <v>234.24792749999997</v>
      </c>
      <c r="O16" s="15">
        <f t="shared" si="6"/>
        <v>251.160345</v>
      </c>
      <c r="P16" s="15">
        <f t="shared" si="6"/>
        <v>17.915850000000002</v>
      </c>
      <c r="Q16" s="15">
        <f t="shared" si="6"/>
        <v>26.215515000000007</v>
      </c>
      <c r="R16" s="15">
        <f t="shared" si="6"/>
        <v>14.82456375</v>
      </c>
      <c r="S16" s="15">
        <f t="shared" si="6"/>
        <v>1.0060200000000001</v>
      </c>
      <c r="T16" s="15">
        <f t="shared" si="6"/>
        <v>17.546355000000002</v>
      </c>
      <c r="U16" s="15">
        <f>SUM(D16:T16)</f>
        <v>7379.8436812499995</v>
      </c>
      <c r="V16" s="15">
        <f t="shared" si="6"/>
        <v>2328.340681434375</v>
      </c>
      <c r="W16" s="15">
        <f t="shared" si="6"/>
        <v>9708.184362684375</v>
      </c>
    </row>
    <row r="17" spans="1:23" ht="20.25" customHeight="1">
      <c r="A17" s="42"/>
      <c r="B17" s="37" t="s">
        <v>46</v>
      </c>
      <c r="C17" s="39"/>
      <c r="D17" s="39">
        <f>D15+D16</f>
        <v>103214.75658750001</v>
      </c>
      <c r="E17" s="39">
        <f aca="true" t="shared" si="7" ref="E17:W17">E15+E16</f>
        <v>60306.797295</v>
      </c>
      <c r="F17" s="39">
        <f t="shared" si="7"/>
        <v>65072.68275375</v>
      </c>
      <c r="G17" s="39">
        <f t="shared" si="7"/>
        <v>430.2909000000001</v>
      </c>
      <c r="H17" s="39">
        <f t="shared" si="7"/>
        <v>17990.233379999998</v>
      </c>
      <c r="I17" s="39">
        <f t="shared" si="7"/>
        <v>7140.282839999999</v>
      </c>
      <c r="J17" s="39">
        <f t="shared" si="7"/>
        <v>8735.15988</v>
      </c>
      <c r="K17" s="39">
        <f t="shared" si="7"/>
        <v>4223.6616375</v>
      </c>
      <c r="L17" s="39">
        <f t="shared" si="7"/>
        <v>250.02702</v>
      </c>
      <c r="M17" s="39">
        <f t="shared" si="7"/>
        <v>12130.11901125</v>
      </c>
      <c r="N17" s="39">
        <f t="shared" si="7"/>
        <v>9604.1650275</v>
      </c>
      <c r="O17" s="39">
        <f t="shared" si="7"/>
        <v>10297.574145</v>
      </c>
      <c r="P17" s="39">
        <f t="shared" si="7"/>
        <v>734.5498500000001</v>
      </c>
      <c r="Q17" s="39">
        <f t="shared" si="7"/>
        <v>1074.8361150000003</v>
      </c>
      <c r="R17" s="39">
        <f t="shared" si="7"/>
        <v>607.80711375</v>
      </c>
      <c r="S17" s="39">
        <f t="shared" si="7"/>
        <v>41.24682</v>
      </c>
      <c r="T17" s="39">
        <f t="shared" si="7"/>
        <v>719.4005549999999</v>
      </c>
      <c r="U17" s="39">
        <f t="shared" si="7"/>
        <v>302573.5909312501</v>
      </c>
      <c r="V17" s="39">
        <f t="shared" si="7"/>
        <v>95461.96793880936</v>
      </c>
      <c r="W17" s="39">
        <f t="shared" si="7"/>
        <v>398035.5588700593</v>
      </c>
    </row>
    <row r="18" spans="1:21" ht="11.25">
      <c r="A18" s="7"/>
      <c r="H18" s="5"/>
      <c r="I18" s="5"/>
      <c r="J18" s="5"/>
      <c r="K18" s="5"/>
      <c r="L18" s="5"/>
      <c r="U18" s="5"/>
    </row>
    <row r="19" spans="4:12" ht="11.25">
      <c r="D19" s="6" t="s">
        <v>48</v>
      </c>
      <c r="H19" s="5"/>
      <c r="I19" s="5"/>
      <c r="J19" s="5"/>
      <c r="K19" s="5"/>
      <c r="L19" s="5"/>
    </row>
    <row r="20" spans="8:12" ht="11.25">
      <c r="H20" s="5"/>
      <c r="I20" s="5"/>
      <c r="J20" s="5"/>
      <c r="K20" s="5"/>
      <c r="L20" s="5"/>
    </row>
    <row r="21" spans="4:12" ht="11.25">
      <c r="D21" s="5"/>
      <c r="E21" s="5"/>
      <c r="F21" s="5"/>
      <c r="G21" s="5"/>
      <c r="H21" s="5"/>
      <c r="I21" s="5"/>
      <c r="J21" s="5"/>
      <c r="K21" s="5"/>
      <c r="L21" s="5"/>
    </row>
    <row r="22" spans="4:12" ht="11.25">
      <c r="D22" s="5"/>
      <c r="E22" s="5"/>
      <c r="F22" s="5"/>
      <c r="G22" s="5"/>
      <c r="H22" s="5"/>
      <c r="I22" s="5"/>
      <c r="J22" s="5"/>
      <c r="K22" s="5"/>
      <c r="L22" s="5"/>
    </row>
    <row r="23" spans="4:12" ht="11.25">
      <c r="D23" s="5"/>
      <c r="E23" s="5"/>
      <c r="F23" s="5"/>
      <c r="G23" s="5"/>
      <c r="H23" s="5"/>
      <c r="I23" s="5"/>
      <c r="J23" s="5"/>
      <c r="K23" s="5"/>
      <c r="L23" s="5"/>
    </row>
    <row r="24" spans="4:12" ht="11.25">
      <c r="D24" s="5"/>
      <c r="E24" s="5"/>
      <c r="F24" s="5"/>
      <c r="G24" s="5"/>
      <c r="H24" s="5"/>
      <c r="I24" s="5"/>
      <c r="J24" s="5"/>
      <c r="K24" s="5"/>
      <c r="L24" s="5"/>
    </row>
    <row r="25" spans="4:12" ht="11.25">
      <c r="D25" s="5"/>
      <c r="E25" s="5"/>
      <c r="F25" s="5"/>
      <c r="G25" s="5"/>
      <c r="H25" s="5"/>
      <c r="I25" s="5"/>
      <c r="J25" s="5"/>
      <c r="K25" s="5"/>
      <c r="L25" s="5"/>
    </row>
    <row r="26" spans="4:12" ht="11.25">
      <c r="D26" s="5"/>
      <c r="E26" s="5"/>
      <c r="F26" s="5"/>
      <c r="G26" s="5"/>
      <c r="H26" s="5"/>
      <c r="I26" s="5"/>
      <c r="J26" s="5"/>
      <c r="K26" s="5"/>
      <c r="L26" s="5"/>
    </row>
    <row r="27" spans="4:12" ht="11.25">
      <c r="D27" s="5"/>
      <c r="E27" s="5"/>
      <c r="F27" s="5"/>
      <c r="G27" s="5"/>
      <c r="H27" s="5"/>
      <c r="I27" s="5"/>
      <c r="J27" s="5"/>
      <c r="K27" s="5"/>
      <c r="L27" s="5"/>
    </row>
    <row r="28" spans="4:12" ht="11.25">
      <c r="D28" s="5"/>
      <c r="E28" s="5"/>
      <c r="F28" s="5"/>
      <c r="G28" s="5"/>
      <c r="H28" s="5"/>
      <c r="I28" s="5"/>
      <c r="J28" s="5"/>
      <c r="K28" s="5"/>
      <c r="L28" s="5"/>
    </row>
    <row r="29" spans="4:12" ht="11.25">
      <c r="D29" s="5"/>
      <c r="E29" s="5"/>
      <c r="F29" s="5"/>
      <c r="G29" s="5"/>
      <c r="H29" s="5"/>
      <c r="I29" s="5"/>
      <c r="J29" s="5"/>
      <c r="K29" s="5"/>
      <c r="L29" s="5"/>
    </row>
    <row r="30" spans="4:12" ht="11.25">
      <c r="D30" s="5"/>
      <c r="E30" s="5"/>
      <c r="F30" s="5"/>
      <c r="G30" s="5"/>
      <c r="H30" s="5"/>
      <c r="I30" s="5"/>
      <c r="J30" s="5"/>
      <c r="K30" s="5"/>
      <c r="L30" s="5"/>
    </row>
    <row r="31" spans="4:12" ht="11.25">
      <c r="D31" s="5"/>
      <c r="E31" s="5"/>
      <c r="F31" s="5"/>
      <c r="G31" s="5"/>
      <c r="H31" s="5"/>
      <c r="I31" s="5"/>
      <c r="J31" s="5"/>
      <c r="K31" s="5"/>
      <c r="L31" s="5"/>
    </row>
    <row r="32" spans="4:12" ht="11.25">
      <c r="D32" s="5"/>
      <c r="E32" s="5"/>
      <c r="F32" s="5"/>
      <c r="G32" s="5"/>
      <c r="H32" s="5"/>
      <c r="I32" s="5"/>
      <c r="J32" s="5"/>
      <c r="K32" s="5"/>
      <c r="L32" s="5"/>
    </row>
    <row r="33" spans="4:12" ht="11.25">
      <c r="D33" s="5"/>
      <c r="E33" s="5"/>
      <c r="F33" s="5"/>
      <c r="G33" s="5"/>
      <c r="H33" s="5"/>
      <c r="I33" s="5"/>
      <c r="J33" s="5"/>
      <c r="K33" s="5"/>
      <c r="L33" s="5"/>
    </row>
    <row r="34" spans="4:12" ht="11.25">
      <c r="D34" s="5"/>
      <c r="E34" s="5"/>
      <c r="F34" s="5"/>
      <c r="G34" s="5"/>
      <c r="H34" s="5"/>
      <c r="I34" s="5"/>
      <c r="J34" s="5"/>
      <c r="K34" s="5"/>
      <c r="L34" s="5"/>
    </row>
    <row r="35" spans="4:12" ht="11.25">
      <c r="D35" s="5"/>
      <c r="E35" s="5"/>
      <c r="F35" s="5"/>
      <c r="G35" s="5"/>
      <c r="H35" s="5"/>
      <c r="I35" s="5"/>
      <c r="J35" s="5"/>
      <c r="K35" s="5"/>
      <c r="L35" s="5"/>
    </row>
    <row r="36" spans="4:12" ht="11.25">
      <c r="D36" s="5"/>
      <c r="E36" s="5"/>
      <c r="F36" s="5"/>
      <c r="G36" s="5"/>
      <c r="H36" s="5"/>
      <c r="I36" s="5"/>
      <c r="J36" s="5"/>
      <c r="K36" s="5"/>
      <c r="L36" s="5"/>
    </row>
    <row r="37" spans="4:12" ht="11.25">
      <c r="D37" s="5"/>
      <c r="E37" s="5"/>
      <c r="F37" s="5"/>
      <c r="G37" s="5"/>
      <c r="H37" s="5"/>
      <c r="I37" s="5"/>
      <c r="J37" s="5"/>
      <c r="K37" s="5"/>
      <c r="L37" s="5"/>
    </row>
    <row r="38" spans="4:7" ht="11.25">
      <c r="D38" s="5"/>
      <c r="E38" s="5"/>
      <c r="F38" s="5"/>
      <c r="G38" s="5"/>
    </row>
  </sheetData>
  <sheetProtection/>
  <mergeCells count="4">
    <mergeCell ref="A2:W2"/>
    <mergeCell ref="I3:L3"/>
    <mergeCell ref="M3:O3"/>
    <mergeCell ref="P3:S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M10" sqref="A1:M10"/>
    </sheetView>
  </sheetViews>
  <sheetFormatPr defaultColWidth="11.421875" defaultRowHeight="12.75"/>
  <cols>
    <col min="1" max="1" width="7.421875" style="0" bestFit="1" customWidth="1"/>
    <col min="2" max="2" width="21.57421875" style="0" bestFit="1" customWidth="1"/>
    <col min="3" max="3" width="6.8515625" style="0" customWidth="1"/>
    <col min="4" max="4" width="10.140625" style="0" bestFit="1" customWidth="1"/>
    <col min="5" max="5" width="9.8515625" style="0" customWidth="1"/>
    <col min="6" max="6" width="9.28125" style="0" customWidth="1"/>
    <col min="7" max="7" width="10.8515625" style="0" bestFit="1" customWidth="1"/>
    <col min="8" max="9" width="10.00390625" style="0" customWidth="1"/>
    <col min="10" max="10" width="9.7109375" style="0" customWidth="1"/>
    <col min="11" max="11" width="10.7109375" style="0" customWidth="1"/>
    <col min="12" max="12" width="10.57421875" style="0" customWidth="1"/>
  </cols>
  <sheetData>
    <row r="2" spans="1:13" ht="30" customHeight="1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8" customHeight="1">
      <c r="A3" s="25" t="s">
        <v>16</v>
      </c>
      <c r="B3" s="25" t="s">
        <v>18</v>
      </c>
      <c r="C3" s="25" t="s">
        <v>14</v>
      </c>
      <c r="D3" s="25" t="s">
        <v>13</v>
      </c>
      <c r="E3" s="47" t="s">
        <v>10</v>
      </c>
      <c r="F3" s="47"/>
      <c r="G3" s="25" t="s">
        <v>11</v>
      </c>
      <c r="H3" s="47" t="s">
        <v>12</v>
      </c>
      <c r="I3" s="47"/>
      <c r="J3" s="25" t="s">
        <v>22</v>
      </c>
      <c r="K3" s="25" t="s">
        <v>1</v>
      </c>
      <c r="L3" s="25" t="s">
        <v>23</v>
      </c>
      <c r="M3" s="25" t="s">
        <v>19</v>
      </c>
    </row>
    <row r="4" spans="1:13" ht="18" customHeight="1">
      <c r="A4" s="2" t="s">
        <v>15</v>
      </c>
      <c r="B4" s="2" t="s">
        <v>21</v>
      </c>
      <c r="C4" s="18"/>
      <c r="D4" s="18"/>
      <c r="E4" s="18" t="s">
        <v>5</v>
      </c>
      <c r="F4" s="18" t="s">
        <v>3</v>
      </c>
      <c r="G4" s="18" t="s">
        <v>7</v>
      </c>
      <c r="H4" s="18" t="s">
        <v>5</v>
      </c>
      <c r="I4" s="18" t="s">
        <v>3</v>
      </c>
      <c r="J4" s="18"/>
      <c r="K4" s="18"/>
      <c r="L4" s="18"/>
      <c r="M4" s="18"/>
    </row>
    <row r="5" spans="1:13" ht="18" customHeight="1">
      <c r="A5" s="3" t="s">
        <v>20</v>
      </c>
      <c r="B5" s="2" t="s">
        <v>32</v>
      </c>
      <c r="C5" s="18" t="s">
        <v>5</v>
      </c>
      <c r="D5" s="18">
        <v>38160.24</v>
      </c>
      <c r="E5" s="19">
        <v>1111.68</v>
      </c>
      <c r="F5" s="19">
        <v>906.72</v>
      </c>
      <c r="G5" s="18">
        <v>6390.04</v>
      </c>
      <c r="H5" s="19">
        <v>193.28</v>
      </c>
      <c r="I5" s="19">
        <v>151.12</v>
      </c>
      <c r="J5" s="18">
        <v>117.96</v>
      </c>
      <c r="K5" s="20">
        <f>SUM(D5:J5)</f>
        <v>47031.04</v>
      </c>
      <c r="L5" s="20">
        <f>K5*31.55%</f>
        <v>14838.29312</v>
      </c>
      <c r="M5" s="20">
        <f>K5+L5</f>
        <v>61869.33312</v>
      </c>
    </row>
    <row r="6" spans="1:13" ht="18" customHeight="1">
      <c r="A6" s="29"/>
      <c r="B6" s="34" t="s">
        <v>43</v>
      </c>
      <c r="C6" s="26"/>
      <c r="D6" s="26">
        <f aca="true" t="shared" si="0" ref="D6:J6">SUM(D5:D5)</f>
        <v>38160.24</v>
      </c>
      <c r="E6" s="26">
        <f t="shared" si="0"/>
        <v>1111.68</v>
      </c>
      <c r="F6" s="26">
        <f t="shared" si="0"/>
        <v>906.72</v>
      </c>
      <c r="G6" s="26">
        <f t="shared" si="0"/>
        <v>6390.04</v>
      </c>
      <c r="H6" s="26">
        <f t="shared" si="0"/>
        <v>193.28</v>
      </c>
      <c r="I6" s="26">
        <f t="shared" si="0"/>
        <v>151.12</v>
      </c>
      <c r="J6" s="26">
        <f t="shared" si="0"/>
        <v>117.96</v>
      </c>
      <c r="K6" s="26">
        <f>SUM(D6:J6)</f>
        <v>47031.04</v>
      </c>
      <c r="L6" s="26">
        <f>SUM(L5:L5)</f>
        <v>14838.29312</v>
      </c>
      <c r="M6" s="26">
        <f>SUM(M5:M5)</f>
        <v>61869.33312</v>
      </c>
    </row>
    <row r="7" spans="1:13" ht="18" customHeight="1">
      <c r="A7" s="2"/>
      <c r="B7" s="2" t="s">
        <v>34</v>
      </c>
      <c r="C7" s="18"/>
      <c r="D7" s="18">
        <f>D6*3.5%</f>
        <v>1335.6084</v>
      </c>
      <c r="E7" s="18">
        <f aca="true" t="shared" si="1" ref="E7:M7">E6*3.5%</f>
        <v>38.90880000000001</v>
      </c>
      <c r="F7" s="18">
        <f t="shared" si="1"/>
        <v>31.735200000000003</v>
      </c>
      <c r="G7" s="18">
        <f t="shared" si="1"/>
        <v>223.65140000000002</v>
      </c>
      <c r="H7" s="18">
        <f t="shared" si="1"/>
        <v>6.764800000000001</v>
      </c>
      <c r="I7" s="18">
        <f t="shared" si="1"/>
        <v>5.289200000000001</v>
      </c>
      <c r="J7" s="18">
        <f t="shared" si="1"/>
        <v>4.1286000000000005</v>
      </c>
      <c r="K7" s="18">
        <f t="shared" si="1"/>
        <v>1646.0864000000001</v>
      </c>
      <c r="L7" s="18">
        <f t="shared" si="1"/>
        <v>519.3402592000001</v>
      </c>
      <c r="M7" s="18">
        <f t="shared" si="1"/>
        <v>2165.4266592000004</v>
      </c>
    </row>
    <row r="8" spans="1:13" ht="20.25" customHeight="1">
      <c r="A8" s="30"/>
      <c r="B8" s="36" t="s">
        <v>47</v>
      </c>
      <c r="C8" s="27"/>
      <c r="D8" s="31">
        <f>SUM(D6:D7)</f>
        <v>39495.848399999995</v>
      </c>
      <c r="E8" s="31">
        <f aca="true" t="shared" si="2" ref="E8:M8">SUM(E6:E7)</f>
        <v>1150.5888</v>
      </c>
      <c r="F8" s="31">
        <f t="shared" si="2"/>
        <v>938.4552</v>
      </c>
      <c r="G8" s="31">
        <f t="shared" si="2"/>
        <v>6613.6914</v>
      </c>
      <c r="H8" s="31">
        <f t="shared" si="2"/>
        <v>200.0448</v>
      </c>
      <c r="I8" s="31">
        <f t="shared" si="2"/>
        <v>156.4092</v>
      </c>
      <c r="J8" s="31">
        <f t="shared" si="2"/>
        <v>122.0886</v>
      </c>
      <c r="K8" s="31">
        <f t="shared" si="2"/>
        <v>48677.1264</v>
      </c>
      <c r="L8" s="27">
        <f t="shared" si="2"/>
        <v>15357.6333792</v>
      </c>
      <c r="M8" s="27">
        <f t="shared" si="2"/>
        <v>64034.7597792</v>
      </c>
    </row>
    <row r="9" spans="1:13" ht="22.5" customHeight="1">
      <c r="A9" s="2"/>
      <c r="B9" s="11" t="s">
        <v>33</v>
      </c>
      <c r="C9" s="21"/>
      <c r="D9" s="21">
        <f>D8*2.5%</f>
        <v>987.3962099999999</v>
      </c>
      <c r="E9" s="21">
        <f aca="true" t="shared" si="3" ref="E9:M9">E8*2.5%</f>
        <v>28.76472</v>
      </c>
      <c r="F9" s="21">
        <f t="shared" si="3"/>
        <v>23.461380000000002</v>
      </c>
      <c r="G9" s="21">
        <f t="shared" si="3"/>
        <v>165.342285</v>
      </c>
      <c r="H9" s="21">
        <f t="shared" si="3"/>
        <v>5.00112</v>
      </c>
      <c r="I9" s="21">
        <f t="shared" si="3"/>
        <v>3.9102300000000003</v>
      </c>
      <c r="J9" s="21">
        <f t="shared" si="3"/>
        <v>3.0522150000000003</v>
      </c>
      <c r="K9" s="21">
        <f t="shared" si="3"/>
        <v>1216.9281600000002</v>
      </c>
      <c r="L9" s="21">
        <f t="shared" si="3"/>
        <v>383.94083448000004</v>
      </c>
      <c r="M9" s="21">
        <f t="shared" si="3"/>
        <v>1600.86899448</v>
      </c>
    </row>
    <row r="10" spans="1:13" ht="20.25" customHeight="1">
      <c r="A10" s="32"/>
      <c r="B10" s="37" t="s">
        <v>46</v>
      </c>
      <c r="C10" s="28"/>
      <c r="D10" s="28">
        <f>D8+D9</f>
        <v>40483.244609999994</v>
      </c>
      <c r="E10" s="28">
        <f aca="true" t="shared" si="4" ref="E10:M10">E8+E9</f>
        <v>1179.35352</v>
      </c>
      <c r="F10" s="28">
        <f t="shared" si="4"/>
        <v>961.91658</v>
      </c>
      <c r="G10" s="28">
        <f t="shared" si="4"/>
        <v>6779.033684999999</v>
      </c>
      <c r="H10" s="28">
        <f t="shared" si="4"/>
        <v>205.04592000000002</v>
      </c>
      <c r="I10" s="28">
        <f t="shared" si="4"/>
        <v>160.31943</v>
      </c>
      <c r="J10" s="28">
        <f t="shared" si="4"/>
        <v>125.140815</v>
      </c>
      <c r="K10" s="28">
        <f t="shared" si="4"/>
        <v>49894.054560000004</v>
      </c>
      <c r="L10" s="28">
        <f t="shared" si="4"/>
        <v>15741.57421368</v>
      </c>
      <c r="M10" s="28">
        <f t="shared" si="4"/>
        <v>65635.62877368</v>
      </c>
    </row>
    <row r="11" spans="3:13" ht="12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3:13" ht="12.7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3:13" ht="12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3:13" ht="12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13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3:13" ht="12.7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3:13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3:13" ht="12.7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3:13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3:13" ht="12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3:13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3:13" ht="12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13" ht="12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3:13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3:13" ht="12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3:13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sheetProtection/>
  <mergeCells count="3">
    <mergeCell ref="A2:M2"/>
    <mergeCell ref="E3:F3"/>
    <mergeCell ref="H3:I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7"/>
  <sheetViews>
    <sheetView zoomScalePageLayoutView="0" workbookViewId="0" topLeftCell="E1">
      <selection activeCell="R45" sqref="R45:S57"/>
    </sheetView>
  </sheetViews>
  <sheetFormatPr defaultColWidth="11.421875" defaultRowHeight="12.75"/>
  <cols>
    <col min="1" max="1" width="36.8515625" style="5" bestFit="1" customWidth="1"/>
    <col min="2" max="2" width="8.28125" style="5" bestFit="1" customWidth="1"/>
    <col min="3" max="5" width="10.140625" style="5" bestFit="1" customWidth="1"/>
    <col min="6" max="8" width="9.00390625" style="5" bestFit="1" customWidth="1"/>
    <col min="9" max="9" width="11.7109375" style="5" customWidth="1"/>
    <col min="10" max="10" width="10.421875" style="5" customWidth="1"/>
    <col min="11" max="11" width="10.421875" style="5" bestFit="1" customWidth="1"/>
    <col min="12" max="12" width="10.7109375" style="5" customWidth="1"/>
    <col min="13" max="13" width="11.421875" style="5" customWidth="1"/>
    <col min="14" max="14" width="16.28125" style="5" customWidth="1"/>
    <col min="15" max="16384" width="11.421875" style="5" customWidth="1"/>
  </cols>
  <sheetData>
    <row r="2" spans="1:12" ht="32.2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23.25" customHeight="1">
      <c r="A3" s="24" t="s">
        <v>18</v>
      </c>
      <c r="B3" s="24" t="s">
        <v>14</v>
      </c>
      <c r="C3" s="24" t="s">
        <v>13</v>
      </c>
      <c r="D3" s="24" t="s">
        <v>0</v>
      </c>
      <c r="E3" s="24" t="s">
        <v>2</v>
      </c>
      <c r="F3" s="51" t="s">
        <v>11</v>
      </c>
      <c r="G3" s="51"/>
      <c r="H3" s="51"/>
      <c r="I3" s="24" t="s">
        <v>35</v>
      </c>
      <c r="J3" s="24" t="s">
        <v>1</v>
      </c>
      <c r="K3" s="24" t="s">
        <v>23</v>
      </c>
      <c r="L3" s="24" t="s">
        <v>19</v>
      </c>
    </row>
    <row r="4" spans="1:12" ht="24" customHeight="1">
      <c r="A4" s="18" t="s">
        <v>17</v>
      </c>
      <c r="B4" s="18"/>
      <c r="C4" s="18"/>
      <c r="D4" s="18"/>
      <c r="E4" s="18"/>
      <c r="F4" s="18" t="s">
        <v>7</v>
      </c>
      <c r="G4" s="18" t="s">
        <v>8</v>
      </c>
      <c r="H4" s="18" t="s">
        <v>9</v>
      </c>
      <c r="I4" s="18"/>
      <c r="J4" s="18"/>
      <c r="K4" s="18"/>
      <c r="L4" s="18"/>
    </row>
    <row r="5" spans="1:12" ht="19.5" customHeight="1">
      <c r="A5" s="18" t="s">
        <v>31</v>
      </c>
      <c r="B5" s="18" t="s">
        <v>4</v>
      </c>
      <c r="C5" s="18">
        <v>7095.78</v>
      </c>
      <c r="D5" s="18">
        <v>3890.88</v>
      </c>
      <c r="E5" s="18">
        <v>4647.96</v>
      </c>
      <c r="F5" s="18">
        <v>1362.86</v>
      </c>
      <c r="G5" s="18">
        <v>648.48</v>
      </c>
      <c r="H5" s="18">
        <v>774.66</v>
      </c>
      <c r="I5" s="18">
        <v>322.48</v>
      </c>
      <c r="J5" s="20">
        <f>SUM(C5:I5)</f>
        <v>18743.1</v>
      </c>
      <c r="K5" s="20">
        <f>J5*31.55%</f>
        <v>5913.44805</v>
      </c>
      <c r="L5" s="20">
        <f>J5+K5</f>
        <v>24656.548049999998</v>
      </c>
    </row>
    <row r="6" spans="1:12" ht="19.5" customHeight="1">
      <c r="A6" s="18" t="s">
        <v>38</v>
      </c>
      <c r="B6" s="18" t="s">
        <v>3</v>
      </c>
      <c r="C6" s="18">
        <v>15400.88</v>
      </c>
      <c r="D6" s="18">
        <v>8158.77</v>
      </c>
      <c r="E6" s="18">
        <v>9176.2</v>
      </c>
      <c r="F6" s="18">
        <v>1106.2</v>
      </c>
      <c r="G6" s="18">
        <v>803.52</v>
      </c>
      <c r="H6" s="18">
        <v>903.72</v>
      </c>
      <c r="I6" s="18">
        <v>1363.52</v>
      </c>
      <c r="J6" s="20">
        <f>SUM(C6:I6)</f>
        <v>36912.81</v>
      </c>
      <c r="K6" s="20">
        <f>J6*31.55%</f>
        <v>11645.991554999999</v>
      </c>
      <c r="L6" s="20">
        <f>J6+K6</f>
        <v>48558.801555</v>
      </c>
    </row>
    <row r="7" spans="1:12" ht="21.75" customHeight="1">
      <c r="A7" s="26" t="s">
        <v>43</v>
      </c>
      <c r="B7" s="26"/>
      <c r="C7" s="26">
        <f aca="true" t="shared" si="0" ref="C7:L7">SUM(C5:C6)</f>
        <v>22496.66</v>
      </c>
      <c r="D7" s="26">
        <f t="shared" si="0"/>
        <v>12049.650000000001</v>
      </c>
      <c r="E7" s="26">
        <f t="shared" si="0"/>
        <v>13824.16</v>
      </c>
      <c r="F7" s="26">
        <f t="shared" si="0"/>
        <v>2469.06</v>
      </c>
      <c r="G7" s="26">
        <f t="shared" si="0"/>
        <v>1452</v>
      </c>
      <c r="H7" s="26">
        <f t="shared" si="0"/>
        <v>1678.38</v>
      </c>
      <c r="I7" s="26">
        <f t="shared" si="0"/>
        <v>1686</v>
      </c>
      <c r="J7" s="26">
        <f t="shared" si="0"/>
        <v>55655.909999999996</v>
      </c>
      <c r="K7" s="26">
        <f t="shared" si="0"/>
        <v>17559.439605</v>
      </c>
      <c r="L7" s="26">
        <f t="shared" si="0"/>
        <v>73215.349605</v>
      </c>
    </row>
    <row r="8" spans="1:12" ht="21.75" customHeight="1">
      <c r="A8" s="18" t="s">
        <v>44</v>
      </c>
      <c r="B8" s="18"/>
      <c r="C8" s="18">
        <f>C7*3.5%</f>
        <v>787.3831</v>
      </c>
      <c r="D8" s="18">
        <f aca="true" t="shared" si="1" ref="D8:L8">D7*3.5%</f>
        <v>421.7377500000001</v>
      </c>
      <c r="E8" s="18">
        <f t="shared" si="1"/>
        <v>483.84560000000005</v>
      </c>
      <c r="F8" s="18">
        <f t="shared" si="1"/>
        <v>86.4171</v>
      </c>
      <c r="G8" s="18">
        <f t="shared" si="1"/>
        <v>50.82000000000001</v>
      </c>
      <c r="H8" s="18">
        <f t="shared" si="1"/>
        <v>58.74330000000001</v>
      </c>
      <c r="I8" s="18">
        <f t="shared" si="1"/>
        <v>59.010000000000005</v>
      </c>
      <c r="J8" s="18">
        <f t="shared" si="1"/>
        <v>1947.95685</v>
      </c>
      <c r="K8" s="18">
        <f t="shared" si="1"/>
        <v>614.5803861750001</v>
      </c>
      <c r="L8" s="18">
        <f t="shared" si="1"/>
        <v>2562.537236175</v>
      </c>
    </row>
    <row r="9" spans="1:12" ht="21.75" customHeight="1">
      <c r="A9" s="27" t="s">
        <v>47</v>
      </c>
      <c r="B9" s="27"/>
      <c r="C9" s="27">
        <f>SUM(C7:C8)</f>
        <v>23284.0431</v>
      </c>
      <c r="D9" s="27">
        <f aca="true" t="shared" si="2" ref="D9:L9">SUM(D7:D8)</f>
        <v>12471.387750000002</v>
      </c>
      <c r="E9" s="27">
        <f t="shared" si="2"/>
        <v>14308.0056</v>
      </c>
      <c r="F9" s="27">
        <f t="shared" si="2"/>
        <v>2555.4771</v>
      </c>
      <c r="G9" s="27">
        <f t="shared" si="2"/>
        <v>1502.82</v>
      </c>
      <c r="H9" s="27">
        <f t="shared" si="2"/>
        <v>1737.1233000000002</v>
      </c>
      <c r="I9" s="27">
        <f t="shared" si="2"/>
        <v>1745.01</v>
      </c>
      <c r="J9" s="27">
        <f t="shared" si="2"/>
        <v>57603.86685</v>
      </c>
      <c r="K9" s="27">
        <f t="shared" si="2"/>
        <v>18174.019991175</v>
      </c>
      <c r="L9" s="27">
        <f t="shared" si="2"/>
        <v>75777.886841175</v>
      </c>
    </row>
    <row r="10" spans="1:12" ht="21" customHeight="1">
      <c r="A10" s="18" t="s">
        <v>45</v>
      </c>
      <c r="B10" s="18"/>
      <c r="C10" s="18">
        <f>C9*2.5%</f>
        <v>582.1010775</v>
      </c>
      <c r="D10" s="18">
        <f aca="true" t="shared" si="3" ref="D10:L10">D9*2.5%</f>
        <v>311.7846937500001</v>
      </c>
      <c r="E10" s="18">
        <f t="shared" si="3"/>
        <v>357.70014000000003</v>
      </c>
      <c r="F10" s="18">
        <f t="shared" si="3"/>
        <v>63.886927500000006</v>
      </c>
      <c r="G10" s="18">
        <f t="shared" si="3"/>
        <v>37.5705</v>
      </c>
      <c r="H10" s="18">
        <f t="shared" si="3"/>
        <v>43.42808250000001</v>
      </c>
      <c r="I10" s="18">
        <f t="shared" si="3"/>
        <v>43.62525</v>
      </c>
      <c r="J10" s="18">
        <f t="shared" si="3"/>
        <v>1440.09667125</v>
      </c>
      <c r="K10" s="18">
        <f t="shared" si="3"/>
        <v>454.350499779375</v>
      </c>
      <c r="L10" s="18">
        <f t="shared" si="3"/>
        <v>1894.447171029375</v>
      </c>
    </row>
    <row r="11" spans="1:12" ht="21" customHeight="1">
      <c r="A11" s="28" t="s">
        <v>46</v>
      </c>
      <c r="B11" s="28"/>
      <c r="C11" s="28">
        <f>C9+C10</f>
        <v>23866.1441775</v>
      </c>
      <c r="D11" s="28">
        <f aca="true" t="shared" si="4" ref="D11:L11">D9+D10</f>
        <v>12783.172443750002</v>
      </c>
      <c r="E11" s="28">
        <f t="shared" si="4"/>
        <v>14665.705740000001</v>
      </c>
      <c r="F11" s="28">
        <f t="shared" si="4"/>
        <v>2619.3640275000002</v>
      </c>
      <c r="G11" s="28">
        <f t="shared" si="4"/>
        <v>1540.3905</v>
      </c>
      <c r="H11" s="28">
        <f t="shared" si="4"/>
        <v>1780.5513825000003</v>
      </c>
      <c r="I11" s="28">
        <f t="shared" si="4"/>
        <v>1788.63525</v>
      </c>
      <c r="J11" s="28">
        <f t="shared" si="4"/>
        <v>59043.96352125</v>
      </c>
      <c r="K11" s="28">
        <f t="shared" si="4"/>
        <v>18628.370490954374</v>
      </c>
      <c r="L11" s="28">
        <f t="shared" si="4"/>
        <v>77672.33401220437</v>
      </c>
    </row>
    <row r="12" spans="1:12" ht="14.2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4.2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4.2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4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4.2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4.2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4.2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4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4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4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4.2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4.2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4.2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4.2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4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4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4.2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4.2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4.2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4.2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4.2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4.2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4.2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4.2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4.2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8:19" ht="11.25">
      <c r="R45" s="43"/>
      <c r="S45" s="43"/>
    </row>
    <row r="46" spans="18:19" ht="11.25">
      <c r="R46" s="43"/>
      <c r="S46" s="43"/>
    </row>
    <row r="47" spans="18:19" ht="11.25">
      <c r="R47" s="43"/>
      <c r="S47" s="43"/>
    </row>
    <row r="48" spans="18:19" ht="11.25">
      <c r="R48" s="43"/>
      <c r="S48" s="43"/>
    </row>
    <row r="49" spans="18:19" ht="11.25">
      <c r="R49" s="43"/>
      <c r="S49" s="43"/>
    </row>
    <row r="50" spans="18:19" ht="11.25">
      <c r="R50" s="43"/>
      <c r="S50" s="43"/>
    </row>
    <row r="51" spans="18:19" ht="11.25">
      <c r="R51" s="43"/>
      <c r="S51" s="43"/>
    </row>
    <row r="52" spans="18:19" ht="11.25">
      <c r="R52" s="43"/>
      <c r="S52" s="43"/>
    </row>
    <row r="53" spans="18:19" ht="11.25">
      <c r="R53" s="43"/>
      <c r="S53" s="43"/>
    </row>
    <row r="54" spans="18:19" ht="11.25">
      <c r="R54" s="43"/>
      <c r="S54" s="43"/>
    </row>
    <row r="55" spans="18:19" ht="11.25">
      <c r="R55" s="43"/>
      <c r="S55" s="43"/>
    </row>
    <row r="56" spans="18:19" ht="11.25">
      <c r="R56" s="43"/>
      <c r="S56" s="43"/>
    </row>
    <row r="57" spans="18:19" ht="11.25">
      <c r="R57" s="43"/>
      <c r="S57" s="43"/>
    </row>
  </sheetData>
  <sheetProtection/>
  <mergeCells count="2">
    <mergeCell ref="F3:H3"/>
    <mergeCell ref="A2:L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urb_josemaria</cp:lastModifiedBy>
  <cp:lastPrinted>2023-04-27T12:23:34Z</cp:lastPrinted>
  <dcterms:created xsi:type="dcterms:W3CDTF">2009-02-03T09:01:07Z</dcterms:created>
  <dcterms:modified xsi:type="dcterms:W3CDTF">2023-04-27T12:31:44Z</dcterms:modified>
  <cp:category/>
  <cp:version/>
  <cp:contentType/>
  <cp:contentStatus/>
</cp:coreProperties>
</file>